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O:\Community Investments\Restricted\SETASIDES\2026\Income Workbooks\"/>
    </mc:Choice>
  </mc:AlternateContent>
  <xr:revisionPtr revIDLastSave="0" documentId="13_ncr:1_{E84D90EF-8739-431C-829E-B87167DE5FF5}" xr6:coauthVersionLast="47" xr6:coauthVersionMax="47" xr10:uidLastSave="{00000000-0000-0000-0000-000000000000}"/>
  <workbookProtection workbookAlgorithmName="SHA-512" workbookHashValue="eKvsr9jmLWwHgyxk6D6jR/WgVDUMvjq+lfG5Pyyh7CmLWoRaVuwD3+VC1Qi02OotLvwIbOms9UTY2oNjfuFxUA==" workbookSaltValue="8If+Ewm8P1YSPUpNHM5OKA==" workbookSpinCount="100000" lockStructure="1"/>
  <bookViews>
    <workbookView xWindow="-11370" yWindow="-16320" windowWidth="29040" windowHeight="15720" tabRatio="734" activeTab="2" xr2:uid="{00000000-000D-0000-FFFF-FFFF00000000}"/>
  </bookViews>
  <sheets>
    <sheet name="Employment Income" sheetId="1" r:id="rId1"/>
    <sheet name="Annualized Calcs" sheetId="3" state="hidden" r:id="rId2"/>
    <sheet name="Self-Employment &amp; Other Income" sheetId="6" r:id="rId3"/>
  </sheets>
  <externalReferences>
    <externalReference r:id="rId4"/>
    <externalReference r:id="rId5"/>
  </externalReferences>
  <definedNames>
    <definedName name="AMIs">#REF!</definedName>
    <definedName name="Incomes">[1]AMIs!$A$1:$I$2208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OTHor1A1">'Employment Income'!$AY$37</definedName>
    <definedName name="OTRat0Wk1">'Employment Income'!#REF!</definedName>
    <definedName name="OTRat1A1">'Employment Income'!$AY$36</definedName>
    <definedName name="OTWk1A1">'Employment Income'!$AY$38</definedName>
    <definedName name="_xlnm.Print_Area" localSheetId="0">'Employment Income'!$B$1:$CF$74</definedName>
    <definedName name="_xlnm.Print_Area" localSheetId="2">'Self-Employment &amp; Other Income'!$B$1:$CF$49</definedName>
    <definedName name="RegHor1A1">'Employment Income'!$W$37</definedName>
    <definedName name="RegHor2A1">'Employment Income'!$W$37</definedName>
    <definedName name="RegHr1At1">'Employment Income'!#REF!</definedName>
    <definedName name="RegRat1A1">'Employment Income'!$W$36</definedName>
    <definedName name="RegRat2A1">'Employment Income'!$W$36</definedName>
    <definedName name="RegWk0A1">'Employment Income'!$U$22</definedName>
    <definedName name="RegWk1A1">'Employment Income'!$W$38</definedName>
    <definedName name="States">[2]AMIs!$L$4:$L$14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Y6" i="1" l="1"/>
  <c r="BA6" i="6" s="1"/>
  <c r="G13" i="6" s="1"/>
  <c r="G29" i="6" l="1"/>
  <c r="Z29" i="6"/>
  <c r="AU29" i="6"/>
  <c r="G30" i="6"/>
  <c r="Z30" i="6"/>
  <c r="AT30" i="6"/>
  <c r="BV30" i="6"/>
  <c r="BV22" i="6"/>
  <c r="G21" i="6"/>
  <c r="Z21" i="6"/>
  <c r="AU21" i="6"/>
  <c r="G22" i="6"/>
  <c r="Z22" i="6"/>
  <c r="AT22" i="6"/>
  <c r="BV14" i="6"/>
  <c r="AT14" i="6"/>
  <c r="AU13" i="6"/>
  <c r="Z14" i="6"/>
  <c r="Z13" i="6"/>
  <c r="G14" i="6"/>
  <c r="CT6" i="1"/>
  <c r="AK38" i="6" l="1"/>
  <c r="AK39" i="6"/>
  <c r="AK40" i="6"/>
  <c r="AK41" i="6"/>
  <c r="AK37" i="6"/>
  <c r="BV38" i="6"/>
  <c r="BV39" i="6"/>
  <c r="BV40" i="6"/>
  <c r="BV41" i="6"/>
  <c r="BV37" i="6"/>
  <c r="AM7" i="6" l="1"/>
  <c r="AM6" i="6"/>
  <c r="R7" i="6"/>
  <c r="R6" i="6"/>
  <c r="D69" i="3" l="1"/>
  <c r="U80" i="3"/>
  <c r="T80" i="3"/>
  <c r="M81" i="3"/>
  <c r="M82" i="3" s="1"/>
  <c r="M80" i="3"/>
  <c r="K73" i="3"/>
  <c r="D68" i="3"/>
  <c r="O68" i="3" s="1"/>
  <c r="I68" i="3"/>
  <c r="O66" i="3"/>
  <c r="M66" i="3"/>
  <c r="N66" i="3"/>
  <c r="U48" i="3"/>
  <c r="T48" i="3"/>
  <c r="M49" i="3"/>
  <c r="M50" i="3" s="1"/>
  <c r="M48" i="3"/>
  <c r="I36" i="3"/>
  <c r="K41" i="3"/>
  <c r="D37" i="3"/>
  <c r="O34" i="3"/>
  <c r="M34" i="3"/>
  <c r="M2" i="3"/>
  <c r="N34" i="3"/>
  <c r="H67" i="1"/>
  <c r="G67" i="1"/>
  <c r="F67" i="1"/>
  <c r="E67" i="1"/>
  <c r="H47" i="1"/>
  <c r="G47" i="1"/>
  <c r="F47" i="1"/>
  <c r="E47" i="1"/>
  <c r="BO66" i="1"/>
  <c r="AC66" i="1"/>
  <c r="AF53" i="1"/>
  <c r="AE53" i="1"/>
  <c r="AY7" i="1"/>
  <c r="CU6" i="1"/>
  <c r="V80" i="3" l="1"/>
  <c r="T81" i="3" s="1"/>
  <c r="V48" i="3"/>
  <c r="T49" i="3" s="1"/>
  <c r="R73" i="3"/>
  <c r="L83" i="3"/>
  <c r="N83" i="3"/>
  <c r="N51" i="3"/>
  <c r="L51" i="3"/>
  <c r="I47" i="1"/>
  <c r="I67" i="1"/>
  <c r="U67" i="1" s="1"/>
  <c r="O83" i="3" l="1"/>
  <c r="L84" i="3" s="1"/>
  <c r="O51" i="3"/>
  <c r="L52" i="3" s="1"/>
  <c r="U16" i="3"/>
  <c r="T16" i="3"/>
  <c r="V16" i="3" l="1"/>
  <c r="T17" i="3" s="1"/>
  <c r="M17" i="3"/>
  <c r="M18" i="3" s="1"/>
  <c r="L19" i="3" s="1"/>
  <c r="M16" i="3"/>
  <c r="D5" i="3" s="1"/>
  <c r="N19" i="3" l="1"/>
  <c r="O19" i="3" s="1"/>
  <c r="L20" i="3" s="1"/>
  <c r="I42" i="6" l="1"/>
  <c r="CT46" i="6"/>
  <c r="CT45" i="6"/>
  <c r="CM38" i="6"/>
  <c r="DC38" i="6" s="1"/>
  <c r="CM35" i="6"/>
  <c r="CT14" i="6"/>
  <c r="D36" i="3"/>
  <c r="K9" i="3"/>
  <c r="I4" i="3"/>
  <c r="D4" i="3"/>
  <c r="O2" i="3"/>
  <c r="N2" i="3"/>
  <c r="BO46" i="1"/>
  <c r="AC46" i="1"/>
  <c r="AF33" i="1"/>
  <c r="AE33" i="1"/>
  <c r="U47" i="1" s="1"/>
  <c r="H27" i="1"/>
  <c r="G27" i="1"/>
  <c r="F27" i="1"/>
  <c r="E27" i="1"/>
  <c r="BO26" i="1"/>
  <c r="AC26" i="1"/>
  <c r="AF13" i="1"/>
  <c r="AE13" i="1"/>
  <c r="AH2" i="1"/>
  <c r="O36" i="3" l="1"/>
  <c r="R41" i="3" s="1"/>
  <c r="C73" i="3"/>
  <c r="C41" i="3"/>
  <c r="O4" i="3"/>
  <c r="R9" i="3" s="1"/>
  <c r="C9" i="3"/>
  <c r="I27" i="1"/>
  <c r="U27" i="1" s="1"/>
  <c r="CW45" i="6"/>
  <c r="DC39" i="6"/>
  <c r="C42" i="3" l="1"/>
  <c r="C43" i="3" s="1"/>
  <c r="C44" i="3" s="1"/>
  <c r="C45" i="3" s="1"/>
  <c r="C46" i="3" s="1"/>
  <c r="C47" i="3" s="1"/>
  <c r="C48" i="3" s="1"/>
  <c r="C49" i="3" s="1"/>
  <c r="C50" i="3" s="1"/>
  <c r="C51" i="3" s="1"/>
  <c r="C52" i="3" s="1"/>
  <c r="C53" i="3" s="1"/>
  <c r="C54" i="3" s="1"/>
  <c r="C55" i="3" s="1"/>
  <c r="C56" i="3" s="1"/>
  <c r="C57" i="3" s="1"/>
  <c r="C58" i="3" s="1"/>
  <c r="C59" i="3" s="1"/>
  <c r="C60" i="3" s="1"/>
  <c r="C61" i="3" s="1"/>
  <c r="C62" i="3" s="1"/>
  <c r="D41" i="3" s="1"/>
  <c r="D42" i="3" s="1"/>
  <c r="D43" i="3" s="1"/>
  <c r="D44" i="3" s="1"/>
  <c r="D45" i="3" s="1"/>
  <c r="D46" i="3" s="1"/>
  <c r="D47" i="3" s="1"/>
  <c r="D48" i="3" s="1"/>
  <c r="D49" i="3" s="1"/>
  <c r="D50" i="3" s="1"/>
  <c r="D51" i="3" s="1"/>
  <c r="D52" i="3" s="1"/>
  <c r="D53" i="3" s="1"/>
  <c r="D54" i="3" s="1"/>
  <c r="D55" i="3" s="1"/>
  <c r="D56" i="3" s="1"/>
  <c r="D57" i="3" s="1"/>
  <c r="D58" i="3" s="1"/>
  <c r="D59" i="3" s="1"/>
  <c r="D60" i="3" s="1"/>
  <c r="D61" i="3" s="1"/>
  <c r="D62" i="3" s="1"/>
  <c r="E41" i="3" s="1"/>
  <c r="E42" i="3" s="1"/>
  <c r="E43" i="3" s="1"/>
  <c r="E44" i="3" s="1"/>
  <c r="E45" i="3" s="1"/>
  <c r="E46" i="3" s="1"/>
  <c r="E47" i="3" s="1"/>
  <c r="E48" i="3" s="1"/>
  <c r="E49" i="3" s="1"/>
  <c r="E50" i="3" s="1"/>
  <c r="E51" i="3" s="1"/>
  <c r="E52" i="3" s="1"/>
  <c r="E53" i="3" s="1"/>
  <c r="E54" i="3" s="1"/>
  <c r="E55" i="3" s="1"/>
  <c r="E56" i="3" s="1"/>
  <c r="E57" i="3" s="1"/>
  <c r="E58" i="3" s="1"/>
  <c r="E59" i="3" s="1"/>
  <c r="E60" i="3" s="1"/>
  <c r="E61" i="3" s="1"/>
  <c r="E62" i="3" s="1"/>
  <c r="C74" i="3"/>
  <c r="C75" i="3" s="1"/>
  <c r="C76" i="3" s="1"/>
  <c r="C77" i="3" s="1"/>
  <c r="C78" i="3" s="1"/>
  <c r="C79" i="3" s="1"/>
  <c r="C80" i="3" s="1"/>
  <c r="C81" i="3" s="1"/>
  <c r="C82" i="3" s="1"/>
  <c r="C83" i="3" s="1"/>
  <c r="C84" i="3" s="1"/>
  <c r="C85" i="3" s="1"/>
  <c r="C86" i="3" s="1"/>
  <c r="C87" i="3" s="1"/>
  <c r="C88" i="3" s="1"/>
  <c r="C89" i="3" s="1"/>
  <c r="C90" i="3" s="1"/>
  <c r="C91" i="3" s="1"/>
  <c r="C92" i="3" s="1"/>
  <c r="C93" i="3" s="1"/>
  <c r="C94" i="3" s="1"/>
  <c r="D73" i="3" s="1"/>
  <c r="D74" i="3" s="1"/>
  <c r="D75" i="3" s="1"/>
  <c r="D76" i="3" s="1"/>
  <c r="D77" i="3" s="1"/>
  <c r="D78" i="3" s="1"/>
  <c r="D79" i="3" s="1"/>
  <c r="D80" i="3" s="1"/>
  <c r="D81" i="3" s="1"/>
  <c r="D82" i="3" s="1"/>
  <c r="D83" i="3" s="1"/>
  <c r="D84" i="3" s="1"/>
  <c r="D85" i="3" s="1"/>
  <c r="D86" i="3" s="1"/>
  <c r="D87" i="3" s="1"/>
  <c r="D88" i="3" s="1"/>
  <c r="D89" i="3" s="1"/>
  <c r="D90" i="3" s="1"/>
  <c r="D91" i="3" s="1"/>
  <c r="D92" i="3" s="1"/>
  <c r="D93" i="3" s="1"/>
  <c r="D94" i="3" s="1"/>
  <c r="E73" i="3" s="1"/>
  <c r="E74" i="3" s="1"/>
  <c r="E75" i="3" s="1"/>
  <c r="E76" i="3" s="1"/>
  <c r="E77" i="3" s="1"/>
  <c r="E78" i="3" s="1"/>
  <c r="E79" i="3" s="1"/>
  <c r="E80" i="3" s="1"/>
  <c r="E81" i="3" s="1"/>
  <c r="E82" i="3" s="1"/>
  <c r="E83" i="3" s="1"/>
  <c r="E84" i="3" s="1"/>
  <c r="E85" i="3" s="1"/>
  <c r="E86" i="3" s="1"/>
  <c r="E87" i="3" s="1"/>
  <c r="E88" i="3" s="1"/>
  <c r="E89" i="3" s="1"/>
  <c r="E90" i="3" s="1"/>
  <c r="E91" i="3" s="1"/>
  <c r="E92" i="3" s="1"/>
  <c r="E93" i="3" s="1"/>
  <c r="E94" i="3" s="1"/>
  <c r="C10" i="3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C25" i="3" s="1"/>
  <c r="C26" i="3" s="1"/>
  <c r="C27" i="3" s="1"/>
  <c r="C28" i="3" s="1"/>
  <c r="C29" i="3" s="1"/>
  <c r="C30" i="3" s="1"/>
  <c r="D9" i="3" s="1"/>
  <c r="D10" i="3" s="1"/>
  <c r="D11" i="3" s="1"/>
  <c r="D12" i="3" s="1"/>
  <c r="D13" i="3" s="1"/>
  <c r="D14" i="3" s="1"/>
  <c r="D15" i="3" s="1"/>
  <c r="D16" i="3" s="1"/>
  <c r="D17" i="3" s="1"/>
  <c r="D18" i="3" s="1"/>
  <c r="D19" i="3" s="1"/>
  <c r="D20" i="3" s="1"/>
  <c r="D21" i="3" s="1"/>
  <c r="D22" i="3" s="1"/>
  <c r="D23" i="3" s="1"/>
  <c r="D24" i="3" s="1"/>
  <c r="D25" i="3" s="1"/>
  <c r="D26" i="3" s="1"/>
  <c r="D27" i="3" s="1"/>
  <c r="D28" i="3" s="1"/>
  <c r="D29" i="3" s="1"/>
  <c r="D30" i="3" s="1"/>
  <c r="E9" i="3" s="1"/>
  <c r="E10" i="3" s="1"/>
  <c r="E11" i="3" s="1"/>
  <c r="E12" i="3" s="1"/>
  <c r="E13" i="3" s="1"/>
  <c r="E14" i="3" s="1"/>
  <c r="E15" i="3" s="1"/>
  <c r="E16" i="3" s="1"/>
  <c r="E17" i="3" s="1"/>
  <c r="E18" i="3" s="1"/>
  <c r="E19" i="3" s="1"/>
  <c r="E20" i="3" s="1"/>
  <c r="E21" i="3" s="1"/>
  <c r="E22" i="3" s="1"/>
  <c r="E23" i="3" s="1"/>
  <c r="E24" i="3" s="1"/>
  <c r="E25" i="3" s="1"/>
  <c r="E26" i="3" s="1"/>
  <c r="E27" i="3" s="1"/>
  <c r="E28" i="3" s="1"/>
  <c r="E29" i="3" s="1"/>
  <c r="E30" i="3" s="1"/>
  <c r="K68" i="3" l="1" a="1"/>
  <c r="K68" i="3" s="1"/>
  <c r="M68" i="3" s="1"/>
  <c r="O73" i="3" s="1"/>
  <c r="K36" i="3" a="1"/>
  <c r="K36" i="3" s="1"/>
  <c r="M36" i="3" s="1"/>
  <c r="O41" i="3" s="1"/>
  <c r="K4" i="3" a="1"/>
  <c r="K4" i="3" s="1"/>
  <c r="K74" i="3" l="1"/>
  <c r="BG67" i="1" s="1"/>
  <c r="U74" i="3"/>
  <c r="W74" i="3" s="1"/>
  <c r="K42" i="3"/>
  <c r="BG47" i="1" s="1"/>
  <c r="U42" i="3"/>
  <c r="M4" i="3"/>
  <c r="V74" i="3" l="1"/>
  <c r="O9" i="3"/>
  <c r="K10" i="3" s="1"/>
  <c r="BG27" i="1" s="1"/>
  <c r="BT6" i="1" s="1"/>
  <c r="V42" i="3"/>
  <c r="W42" i="3"/>
  <c r="U10" i="3"/>
  <c r="V10" i="3" s="1"/>
  <c r="BT6" i="6" l="1"/>
  <c r="W10" i="3"/>
  <c r="CE2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ahsterm</author>
  </authors>
  <commentList>
    <comment ref="BS8" authorId="0" shapeId="0" xr:uid="{86F6438C-2D52-4393-BF1A-A1AFBEC99DC5}">
      <text>
        <r>
          <rPr>
            <b/>
            <sz val="9"/>
            <color indexed="81"/>
            <rFont val="Tahoma"/>
            <family val="2"/>
          </rPr>
          <t>On this page, select the desired year, then the "Click Here for IL Documentation" button. From there you can lookup the applicable 80% AMI income limits by State and County.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ahsterm</author>
  </authors>
  <commentList>
    <comment ref="BS8" authorId="0" shapeId="0" xr:uid="{0BF59570-246A-4A4D-B6FA-C0193A13A980}">
      <text>
        <r>
          <rPr>
            <b/>
            <sz val="9"/>
            <color indexed="81"/>
            <rFont val="Tahoma"/>
            <family val="2"/>
          </rPr>
          <t>On this page, select the desired year, then the "Click Here for IL Documentation" button. From there you can lookup the applicable 80% AMI income limits by State and County.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<sst xmlns="http://schemas.openxmlformats.org/spreadsheetml/2006/main" count="270" uniqueCount="77">
  <si>
    <t>Yes</t>
  </si>
  <si>
    <t>No</t>
  </si>
  <si>
    <t>Paid Off</t>
  </si>
  <si>
    <t>Other:</t>
  </si>
  <si>
    <t>Year-To-Date Income:</t>
  </si>
  <si>
    <t>Pay Frequency:</t>
  </si>
  <si>
    <t>Annual Income:</t>
  </si>
  <si>
    <t>Other Income Sources</t>
  </si>
  <si>
    <t>Income Source</t>
  </si>
  <si>
    <t>Periodic Payment</t>
  </si>
  <si>
    <t>Payments per Year</t>
  </si>
  <si>
    <t>Total Payment</t>
  </si>
  <si>
    <t>Household Name:</t>
  </si>
  <si>
    <t>County:</t>
  </si>
  <si>
    <t>State:</t>
  </si>
  <si>
    <t>Employment Type:</t>
  </si>
  <si>
    <t>Current Employer Name:</t>
  </si>
  <si>
    <t>Hire Date:</t>
  </si>
  <si>
    <t>Business Name:</t>
  </si>
  <si>
    <t>Start Up Date:</t>
  </si>
  <si>
    <t>Comments:</t>
  </si>
  <si>
    <t>Employer 1</t>
  </si>
  <si>
    <t>Employer 2</t>
  </si>
  <si>
    <t>Start Payroll Date:</t>
  </si>
  <si>
    <t>Household Size:</t>
  </si>
  <si>
    <t>Calendar of Pay Dates</t>
  </si>
  <si>
    <t>Period Begin to Check - Days</t>
  </si>
  <si>
    <t>First Check  2014</t>
  </si>
  <si>
    <t>True Start Date</t>
  </si>
  <si>
    <t>End Date</t>
  </si>
  <si>
    <t>Schedule:</t>
  </si>
  <si>
    <t>Pay Date:</t>
  </si>
  <si>
    <t>Schedule of Pay Dates</t>
  </si>
  <si>
    <t>End Payroll Date:</t>
  </si>
  <si>
    <t>Year</t>
  </si>
  <si>
    <t>BeginYr</t>
  </si>
  <si>
    <t>EndYr</t>
  </si>
  <si>
    <t>Days</t>
  </si>
  <si>
    <t>YEARLY INCOME:</t>
  </si>
  <si>
    <t>YTD Gross Income:</t>
  </si>
  <si>
    <t>and attach required documentation to support income.</t>
  </si>
  <si>
    <t>Not Seasonal/Irregular</t>
  </si>
  <si>
    <t>Last Raise Date:</t>
  </si>
  <si>
    <t>General Household Information</t>
  </si>
  <si>
    <t>Period Gross Income:</t>
  </si>
  <si>
    <t>Start Date:</t>
  </si>
  <si>
    <t>Pay Period 1 (most recent)</t>
  </si>
  <si>
    <t>Pay Period 3</t>
  </si>
  <si>
    <t>Pay Period 2</t>
  </si>
  <si>
    <t>Adjustment to Annualized:</t>
  </si>
  <si>
    <t>Adjustment to Average:</t>
  </si>
  <si>
    <t>Semi Monthly Pay Date (for determining true start date only)</t>
  </si>
  <si>
    <t>semi monthly ED</t>
  </si>
  <si>
    <t>*</t>
  </si>
  <si>
    <t>Annualized Income:</t>
  </si>
  <si>
    <t>Averaged Income:</t>
  </si>
  <si>
    <t>semi monthly TSD aid</t>
  </si>
  <si>
    <t>Pay Period 4</t>
  </si>
  <si>
    <t>Recent raise, income calculations may need to be adjusted</t>
  </si>
  <si>
    <t>Please enter check stubs in correct order!</t>
  </si>
  <si>
    <t>Job 1 - month at 30.5</t>
  </si>
  <si>
    <t>Same Month</t>
  </si>
  <si>
    <t>Associated Period Start Date</t>
  </si>
  <si>
    <t>smaller pay day number</t>
  </si>
  <si>
    <t>Monthly Pay Date (for determining true start date)</t>
  </si>
  <si>
    <t>Income Workbook</t>
  </si>
  <si>
    <t>Employer 3</t>
  </si>
  <si>
    <t>Job 3 - month at 30.5</t>
  </si>
  <si>
    <t>Job 2 - month at 30.5</t>
  </si>
  <si>
    <t>Self-Employment 1</t>
  </si>
  <si>
    <t>Self-Employment 2</t>
  </si>
  <si>
    <t>Self-Employment 3</t>
  </si>
  <si>
    <t>Household Income:</t>
  </si>
  <si>
    <t>Income Year:</t>
  </si>
  <si>
    <t>Lookup Income Limits at:</t>
  </si>
  <si>
    <t>www.huduser.gov</t>
  </si>
  <si>
    <t>As of: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</si>
</sst>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mm/dd/yy;@"/>
    <numFmt numFmtId="165" formatCode="&quot;$&quot;#,##0.00"/>
    <numFmt numFmtId="166" formatCode="m/d/yy;@"/>
    <numFmt numFmtId="167" formatCode="_(* General_);_(* \(General;_(* &quot;-&quot;??_);_(@_)"/>
  </numFmts>
  <fonts count="3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name val="Arial"/>
      <family val="2"/>
    </font>
    <font>
      <i/>
      <sz val="9"/>
      <name val="Arial"/>
      <family val="2"/>
    </font>
    <font>
      <u/>
      <sz val="10"/>
      <color indexed="12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1"/>
      <color indexed="9"/>
      <name val="Arial"/>
      <family val="2"/>
    </font>
    <font>
      <b/>
      <sz val="11"/>
      <color indexed="8"/>
      <name val="Arial"/>
      <family val="2"/>
    </font>
    <font>
      <sz val="11"/>
      <color indexed="9"/>
      <name val="Arial"/>
      <family val="2"/>
    </font>
    <font>
      <b/>
      <i/>
      <sz val="11"/>
      <color indexed="9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i/>
      <sz val="9"/>
      <name val="Arial"/>
      <family val="2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name val="Calibri"/>
      <family val="2"/>
      <scheme val="minor"/>
    </font>
    <font>
      <sz val="10"/>
      <name val="MS Sans Serif"/>
      <family val="2"/>
    </font>
    <font>
      <b/>
      <i/>
      <sz val="11"/>
      <color rgb="FFFF000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Arial"/>
      <family val="2"/>
    </font>
    <font>
      <b/>
      <u/>
      <sz val="11"/>
      <color theme="0"/>
      <name val="Arial"/>
      <family val="2"/>
    </font>
    <font>
      <b/>
      <u/>
      <sz val="11"/>
      <name val="Calibri"/>
      <family val="2"/>
      <scheme val="minor"/>
    </font>
    <font>
      <b/>
      <sz val="10.5"/>
      <name val="Calibri"/>
      <family val="2"/>
      <scheme val="minor"/>
    </font>
    <font>
      <sz val="10.5"/>
      <color theme="1"/>
      <name val="Calibri"/>
      <family val="2"/>
      <scheme val="minor"/>
    </font>
    <font>
      <b/>
      <u/>
      <sz val="10"/>
      <color indexed="12"/>
      <name val="Arial"/>
      <family val="2"/>
    </font>
    <font>
      <b/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48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theme="0" tint="-0.249977111117893"/>
      </left>
      <right/>
      <top/>
      <bottom/>
      <diagonal/>
    </border>
    <border>
      <left/>
      <right style="medium">
        <color theme="0" tint="-0.249977111117893"/>
      </right>
      <top/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55"/>
      </left>
      <right/>
      <top/>
      <bottom/>
      <diagonal/>
    </border>
    <border>
      <left/>
      <right style="medium">
        <color indexed="55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2" fillId="0" borderId="0"/>
    <xf numFmtId="0" fontId="2" fillId="0" borderId="0"/>
    <xf numFmtId="0" fontId="2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22" fillId="0" borderId="0"/>
  </cellStyleXfs>
  <cellXfs count="251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10" fillId="6" borderId="24" xfId="3" applyFont="1" applyFill="1" applyBorder="1" applyProtection="1">
      <protection hidden="1"/>
    </xf>
    <xf numFmtId="0" fontId="12" fillId="6" borderId="25" xfId="3" applyFont="1" applyFill="1" applyBorder="1" applyProtection="1">
      <protection hidden="1"/>
    </xf>
    <xf numFmtId="0" fontId="10" fillId="6" borderId="26" xfId="3" applyFont="1" applyFill="1" applyBorder="1" applyProtection="1">
      <protection hidden="1"/>
    </xf>
    <xf numFmtId="14" fontId="13" fillId="0" borderId="0" xfId="3" applyNumberFormat="1" applyFont="1" applyProtection="1">
      <protection hidden="1"/>
    </xf>
    <xf numFmtId="0" fontId="2" fillId="0" borderId="0" xfId="3" applyProtection="1">
      <protection hidden="1"/>
    </xf>
    <xf numFmtId="14" fontId="0" fillId="0" borderId="0" xfId="0" applyNumberFormat="1"/>
    <xf numFmtId="0" fontId="10" fillId="0" borderId="0" xfId="3" applyFont="1" applyProtection="1">
      <protection hidden="1"/>
    </xf>
    <xf numFmtId="0" fontId="14" fillId="7" borderId="24" xfId="3" applyFont="1" applyFill="1" applyBorder="1" applyProtection="1">
      <protection hidden="1"/>
    </xf>
    <xf numFmtId="0" fontId="14" fillId="7" borderId="26" xfId="3" applyFont="1" applyFill="1" applyBorder="1" applyProtection="1">
      <protection hidden="1"/>
    </xf>
    <xf numFmtId="0" fontId="11" fillId="0" borderId="0" xfId="3" applyFont="1" applyProtection="1">
      <protection hidden="1"/>
    </xf>
    <xf numFmtId="0" fontId="15" fillId="5" borderId="0" xfId="3" applyFont="1" applyFill="1" applyAlignment="1" applyProtection="1">
      <alignment horizontal="center"/>
      <protection hidden="1"/>
    </xf>
    <xf numFmtId="14" fontId="16" fillId="5" borderId="5" xfId="3" applyNumberFormat="1" applyFont="1" applyFill="1" applyBorder="1" applyProtection="1">
      <protection hidden="1"/>
    </xf>
    <xf numFmtId="164" fontId="7" fillId="4" borderId="5" xfId="3" applyNumberFormat="1" applyFont="1" applyFill="1" applyBorder="1" applyAlignment="1" applyProtection="1">
      <alignment vertical="center"/>
      <protection locked="0" hidden="1"/>
    </xf>
    <xf numFmtId="0" fontId="2" fillId="0" borderId="31" xfId="3" applyBorder="1"/>
    <xf numFmtId="0" fontId="7" fillId="0" borderId="0" xfId="3" applyFont="1"/>
    <xf numFmtId="0" fontId="8" fillId="0" borderId="5" xfId="3" applyFont="1" applyBorder="1" applyAlignment="1" applyProtection="1">
      <alignment horizontal="center" vertical="center"/>
      <protection hidden="1"/>
    </xf>
    <xf numFmtId="0" fontId="7" fillId="0" borderId="0" xfId="3" applyFont="1" applyAlignment="1">
      <alignment vertical="center"/>
    </xf>
    <xf numFmtId="0" fontId="7" fillId="0" borderId="31" xfId="3" applyFont="1" applyBorder="1" applyAlignment="1">
      <alignment vertical="center"/>
    </xf>
    <xf numFmtId="0" fontId="14" fillId="0" borderId="0" xfId="3" applyFont="1" applyProtection="1">
      <protection hidden="1"/>
    </xf>
    <xf numFmtId="0" fontId="10" fillId="5" borderId="7" xfId="3" applyFont="1" applyFill="1" applyBorder="1" applyProtection="1">
      <protection hidden="1"/>
    </xf>
    <xf numFmtId="0" fontId="0" fillId="0" borderId="15" xfId="0" applyBorder="1"/>
    <xf numFmtId="0" fontId="0" fillId="0" borderId="16" xfId="0" applyBorder="1"/>
    <xf numFmtId="0" fontId="0" fillId="0" borderId="0" xfId="0" applyAlignment="1">
      <alignment horizontal="center"/>
    </xf>
    <xf numFmtId="166" fontId="0" fillId="0" borderId="0" xfId="0" applyNumberFormat="1"/>
    <xf numFmtId="0" fontId="0" fillId="0" borderId="0" xfId="0" quotePrefix="1"/>
    <xf numFmtId="0" fontId="28" fillId="0" borderId="0" xfId="0" applyFont="1" applyAlignment="1">
      <alignment horizontal="center" vertical="center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20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0" fontId="24" fillId="0" borderId="0" xfId="0" applyFont="1"/>
    <xf numFmtId="0" fontId="26" fillId="0" borderId="0" xfId="0" applyFont="1"/>
    <xf numFmtId="0" fontId="1" fillId="0" borderId="0" xfId="0" applyFont="1" applyAlignment="1">
      <alignment horizontal="left"/>
    </xf>
    <xf numFmtId="0" fontId="3" fillId="0" borderId="0" xfId="0" applyFont="1"/>
    <xf numFmtId="0" fontId="0" fillId="0" borderId="12" xfId="0" applyBorder="1"/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3" fillId="0" borderId="0" xfId="0" applyFont="1" applyAlignment="1">
      <alignment vertical="top"/>
    </xf>
    <xf numFmtId="0" fontId="0" fillId="0" borderId="9" xfId="0" applyBorder="1"/>
    <xf numFmtId="0" fontId="5" fillId="0" borderId="0" xfId="0" applyFont="1"/>
    <xf numFmtId="0" fontId="20" fillId="0" borderId="0" xfId="0" applyFont="1" applyAlignment="1">
      <alignment horizontal="center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right" vertical="center"/>
    </xf>
    <xf numFmtId="167" fontId="0" fillId="0" borderId="0" xfId="0" applyNumberForma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0" fontId="0" fillId="0" borderId="9" xfId="0" applyBorder="1" applyAlignment="1">
      <alignment horizontal="right"/>
    </xf>
    <xf numFmtId="0" fontId="19" fillId="0" borderId="0" xfId="0" applyFont="1" applyAlignment="1">
      <alignment horizontal="left"/>
    </xf>
    <xf numFmtId="0" fontId="5" fillId="0" borderId="6" xfId="0" applyFont="1" applyBorder="1" applyAlignment="1">
      <alignment vertical="top"/>
    </xf>
    <xf numFmtId="0" fontId="4" fillId="0" borderId="6" xfId="0" applyFont="1" applyBorder="1"/>
    <xf numFmtId="0" fontId="24" fillId="0" borderId="6" xfId="0" applyFont="1" applyBorder="1"/>
    <xf numFmtId="0" fontId="4" fillId="0" borderId="6" xfId="0" applyFont="1" applyBorder="1" applyAlignment="1">
      <alignment horizontal="center"/>
    </xf>
    <xf numFmtId="167" fontId="4" fillId="0" borderId="0" xfId="0" applyNumberFormat="1" applyFont="1"/>
    <xf numFmtId="0" fontId="5" fillId="0" borderId="6" xfId="0" applyFont="1" applyBorder="1" applyAlignment="1">
      <alignment horizontal="left"/>
    </xf>
    <xf numFmtId="0" fontId="5" fillId="0" borderId="6" xfId="0" applyFont="1" applyBorder="1" applyAlignment="1">
      <alignment horizontal="right"/>
    </xf>
    <xf numFmtId="0" fontId="5" fillId="0" borderId="6" xfId="0" applyFont="1" applyBorder="1"/>
    <xf numFmtId="0" fontId="5" fillId="0" borderId="6" xfId="1" applyFont="1" applyBorder="1" applyAlignment="1">
      <alignment vertical="center"/>
    </xf>
    <xf numFmtId="0" fontId="5" fillId="0" borderId="6" xfId="1" applyFont="1" applyBorder="1" applyAlignment="1">
      <alignment horizontal="left"/>
    </xf>
    <xf numFmtId="0" fontId="5" fillId="0" borderId="6" xfId="1" applyFont="1" applyBorder="1" applyAlignment="1">
      <alignment horizontal="right" vertical="center"/>
    </xf>
    <xf numFmtId="0" fontId="5" fillId="0" borderId="6" xfId="1" applyFont="1" applyBorder="1" applyAlignment="1">
      <alignment horizontal="right"/>
    </xf>
    <xf numFmtId="167" fontId="4" fillId="0" borderId="6" xfId="0" applyNumberFormat="1" applyFont="1" applyBorder="1"/>
    <xf numFmtId="0" fontId="4" fillId="0" borderId="0" xfId="0" applyFont="1" applyAlignment="1">
      <alignment horizontal="right"/>
    </xf>
    <xf numFmtId="0" fontId="29" fillId="0" borderId="0" xfId="0" applyFont="1"/>
    <xf numFmtId="42" fontId="0" fillId="0" borderId="0" xfId="0" applyNumberFormat="1"/>
    <xf numFmtId="0" fontId="4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0" fontId="21" fillId="0" borderId="0" xfId="0" applyFont="1" applyAlignment="1">
      <alignment horizontal="left" vertical="top"/>
    </xf>
    <xf numFmtId="0" fontId="0" fillId="0" borderId="20" xfId="0" applyBorder="1"/>
    <xf numFmtId="0" fontId="31" fillId="0" borderId="21" xfId="0" applyFont="1" applyBorder="1" applyAlignment="1">
      <alignment vertical="center" wrapText="1"/>
    </xf>
    <xf numFmtId="0" fontId="32" fillId="0" borderId="21" xfId="4" applyFont="1" applyFill="1" applyBorder="1" applyAlignment="1" applyProtection="1">
      <alignment vertical="center"/>
    </xf>
    <xf numFmtId="0" fontId="31" fillId="0" borderId="21" xfId="0" applyFont="1" applyBorder="1" applyAlignment="1">
      <alignment vertical="center"/>
    </xf>
    <xf numFmtId="0" fontId="0" fillId="0" borderId="22" xfId="0" applyBorder="1"/>
    <xf numFmtId="0" fontId="3" fillId="0" borderId="0" xfId="0" applyFont="1" applyAlignment="1">
      <alignment horizontal="left" vertical="center"/>
    </xf>
    <xf numFmtId="14" fontId="1" fillId="0" borderId="0" xfId="0" applyNumberFormat="1" applyFont="1"/>
    <xf numFmtId="14" fontId="4" fillId="0" borderId="0" xfId="0" applyNumberFormat="1" applyFont="1"/>
    <xf numFmtId="0" fontId="26" fillId="0" borderId="16" xfId="0" applyFont="1" applyBorder="1"/>
    <xf numFmtId="0" fontId="20" fillId="0" borderId="15" xfId="0" applyFont="1" applyBorder="1"/>
    <xf numFmtId="0" fontId="20" fillId="0" borderId="16" xfId="0" applyFont="1" applyBorder="1"/>
    <xf numFmtId="0" fontId="25" fillId="0" borderId="0" xfId="0" applyFont="1" applyAlignment="1">
      <alignment horizontal="center"/>
    </xf>
    <xf numFmtId="14" fontId="20" fillId="0" borderId="0" xfId="0" applyNumberFormat="1" applyFont="1"/>
    <xf numFmtId="0" fontId="0" fillId="0" borderId="18" xfId="0" applyBorder="1"/>
    <xf numFmtId="0" fontId="4" fillId="0" borderId="18" xfId="0" applyFont="1" applyBorder="1"/>
    <xf numFmtId="0" fontId="1" fillId="0" borderId="0" xfId="0" applyFont="1"/>
    <xf numFmtId="44" fontId="0" fillId="0" borderId="0" xfId="0" applyNumberFormat="1" applyAlignment="1">
      <alignment horizontal="center"/>
    </xf>
    <xf numFmtId="0" fontId="27" fillId="0" borderId="0" xfId="0" applyFont="1" applyAlignment="1">
      <alignment horizontal="right"/>
    </xf>
    <xf numFmtId="44" fontId="3" fillId="0" borderId="0" xfId="0" applyNumberFormat="1" applyFont="1" applyAlignment="1">
      <alignment horizontal="center"/>
    </xf>
    <xf numFmtId="0" fontId="23" fillId="0" borderId="0" xfId="0" applyFont="1" applyAlignment="1">
      <alignment horizontal="center" vertical="center"/>
    </xf>
    <xf numFmtId="0" fontId="35" fillId="0" borderId="15" xfId="0" applyFont="1" applyBorder="1"/>
    <xf numFmtId="0" fontId="35" fillId="0" borderId="0" xfId="0" applyFont="1"/>
    <xf numFmtId="0" fontId="35" fillId="0" borderId="16" xfId="0" applyFont="1" applyBorder="1"/>
    <xf numFmtId="0" fontId="27" fillId="3" borderId="0" xfId="0" applyFont="1" applyFill="1" applyAlignment="1">
      <alignment horizontal="right"/>
    </xf>
    <xf numFmtId="0" fontId="3" fillId="3" borderId="0" xfId="0" applyFont="1" applyFill="1" applyAlignment="1">
      <alignment horizontal="right"/>
    </xf>
    <xf numFmtId="44" fontId="0" fillId="3" borderId="0" xfId="0" applyNumberFormat="1" applyFill="1" applyAlignment="1">
      <alignment horizontal="center"/>
    </xf>
    <xf numFmtId="0" fontId="0" fillId="3" borderId="0" xfId="0" applyFill="1"/>
    <xf numFmtId="0" fontId="5" fillId="3" borderId="0" xfId="0" applyFont="1" applyFill="1"/>
    <xf numFmtId="0" fontId="6" fillId="2" borderId="20" xfId="0" applyFont="1" applyFill="1" applyBorder="1" applyAlignment="1" applyProtection="1">
      <alignment horizontal="left" vertical="top" wrapText="1"/>
      <protection locked="0"/>
    </xf>
    <xf numFmtId="0" fontId="6" fillId="2" borderId="21" xfId="0" applyFont="1" applyFill="1" applyBorder="1" applyAlignment="1" applyProtection="1">
      <alignment horizontal="left" vertical="top" wrapText="1"/>
      <protection locked="0"/>
    </xf>
    <xf numFmtId="0" fontId="6" fillId="2" borderId="22" xfId="0" applyFont="1" applyFill="1" applyBorder="1" applyAlignment="1" applyProtection="1">
      <alignment horizontal="left" vertical="top" wrapText="1"/>
      <protection locked="0"/>
    </xf>
    <xf numFmtId="0" fontId="6" fillId="2" borderId="15" xfId="0" applyFont="1" applyFill="1" applyBorder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left" vertical="top" wrapText="1"/>
      <protection locked="0"/>
    </xf>
    <xf numFmtId="0" fontId="6" fillId="2" borderId="16" xfId="0" applyFont="1" applyFill="1" applyBorder="1" applyAlignment="1" applyProtection="1">
      <alignment horizontal="left" vertical="top" wrapText="1"/>
      <protection locked="0"/>
    </xf>
    <xf numFmtId="0" fontId="6" fillId="2" borderId="17" xfId="0" applyFont="1" applyFill="1" applyBorder="1" applyAlignment="1" applyProtection="1">
      <alignment horizontal="left" vertical="top" wrapText="1"/>
      <protection locked="0"/>
    </xf>
    <xf numFmtId="0" fontId="6" fillId="2" borderId="18" xfId="0" applyFont="1" applyFill="1" applyBorder="1" applyAlignment="1" applyProtection="1">
      <alignment horizontal="left" vertical="top" wrapText="1"/>
      <protection locked="0"/>
    </xf>
    <xf numFmtId="0" fontId="6" fillId="2" borderId="19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Alignment="1">
      <alignment horizontal="right"/>
    </xf>
    <xf numFmtId="164" fontId="4" fillId="2" borderId="5" xfId="2" applyNumberFormat="1" applyFont="1" applyFill="1" applyBorder="1" applyAlignment="1" applyProtection="1">
      <alignment horizontal="center" vertical="center"/>
      <protection locked="0"/>
    </xf>
    <xf numFmtId="0" fontId="5" fillId="0" borderId="0" xfId="2" applyFont="1" applyAlignment="1">
      <alignment horizontal="right" vertical="center"/>
    </xf>
    <xf numFmtId="44" fontId="4" fillId="2" borderId="5" xfId="2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top" wrapText="1" indent="1"/>
    </xf>
    <xf numFmtId="0" fontId="1" fillId="0" borderId="12" xfId="0" applyFont="1" applyBorder="1" applyAlignment="1">
      <alignment horizontal="left" vertical="top" wrapText="1" indent="1"/>
    </xf>
    <xf numFmtId="0" fontId="1" fillId="0" borderId="16" xfId="0" applyFont="1" applyBorder="1" applyAlignment="1">
      <alignment horizontal="left" vertical="top" wrapText="1" indent="1"/>
    </xf>
    <xf numFmtId="0" fontId="33" fillId="0" borderId="0" xfId="0" applyFont="1" applyAlignment="1">
      <alignment horizontal="right"/>
    </xf>
    <xf numFmtId="44" fontId="5" fillId="0" borderId="5" xfId="2" applyNumberFormat="1" applyFont="1" applyBorder="1" applyAlignment="1">
      <alignment horizontal="center" vertical="center"/>
    </xf>
    <xf numFmtId="44" fontId="4" fillId="4" borderId="1" xfId="2" applyNumberFormat="1" applyFont="1" applyFill="1" applyBorder="1" applyAlignment="1" applyProtection="1">
      <alignment horizontal="center" vertical="center"/>
      <protection locked="0"/>
    </xf>
    <xf numFmtId="44" fontId="4" fillId="4" borderId="2" xfId="2" applyNumberFormat="1" applyFont="1" applyFill="1" applyBorder="1" applyAlignment="1" applyProtection="1">
      <alignment horizontal="center" vertical="center"/>
      <protection locked="0"/>
    </xf>
    <xf numFmtId="44" fontId="4" fillId="4" borderId="3" xfId="2" applyNumberFormat="1" applyFont="1" applyFill="1" applyBorder="1" applyAlignment="1" applyProtection="1">
      <alignment horizontal="center" vertical="center"/>
      <protection locked="0"/>
    </xf>
    <xf numFmtId="164" fontId="4" fillId="2" borderId="1" xfId="2" applyNumberFormat="1" applyFont="1" applyFill="1" applyBorder="1" applyAlignment="1" applyProtection="1">
      <alignment horizontal="center" vertical="center"/>
      <protection locked="0"/>
    </xf>
    <xf numFmtId="164" fontId="4" fillId="2" borderId="2" xfId="2" applyNumberFormat="1" applyFont="1" applyFill="1" applyBorder="1" applyAlignment="1" applyProtection="1">
      <alignment horizontal="center" vertical="center"/>
      <protection locked="0"/>
    </xf>
    <xf numFmtId="164" fontId="4" fillId="2" borderId="3" xfId="2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164" fontId="4" fillId="4" borderId="1" xfId="2" applyNumberFormat="1" applyFont="1" applyFill="1" applyBorder="1" applyAlignment="1" applyProtection="1">
      <alignment horizontal="center" vertical="center"/>
      <protection locked="0"/>
    </xf>
    <xf numFmtId="164" fontId="4" fillId="4" borderId="2" xfId="2" applyNumberFormat="1" applyFont="1" applyFill="1" applyBorder="1" applyAlignment="1" applyProtection="1">
      <alignment horizontal="center" vertical="center"/>
      <protection locked="0"/>
    </xf>
    <xf numFmtId="164" fontId="4" fillId="4" borderId="3" xfId="2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right"/>
    </xf>
    <xf numFmtId="42" fontId="3" fillId="0" borderId="5" xfId="0" applyNumberFormat="1" applyFont="1" applyBorder="1" applyAlignment="1">
      <alignment horizontal="center"/>
    </xf>
    <xf numFmtId="0" fontId="26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0" fontId="19" fillId="0" borderId="6" xfId="0" applyFont="1" applyBorder="1" applyAlignment="1">
      <alignment horizontal="left"/>
    </xf>
    <xf numFmtId="0" fontId="4" fillId="2" borderId="5" xfId="0" applyFont="1" applyFill="1" applyBorder="1" applyAlignment="1" applyProtection="1">
      <alignment horizontal="left"/>
      <protection locked="0"/>
    </xf>
    <xf numFmtId="166" fontId="4" fillId="2" borderId="5" xfId="0" applyNumberFormat="1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horizontal="left"/>
      <protection locked="0"/>
    </xf>
    <xf numFmtId="0" fontId="3" fillId="0" borderId="4" xfId="0" applyFont="1" applyBorder="1" applyAlignment="1">
      <alignment horizontal="right"/>
    </xf>
    <xf numFmtId="0" fontId="5" fillId="0" borderId="12" xfId="2" applyFont="1" applyBorder="1" applyAlignment="1">
      <alignment horizontal="right" vertical="center"/>
    </xf>
    <xf numFmtId="0" fontId="5" fillId="0" borderId="4" xfId="2" applyFont="1" applyBorder="1" applyAlignment="1">
      <alignment horizontal="right" vertical="center"/>
    </xf>
    <xf numFmtId="0" fontId="27" fillId="0" borderId="0" xfId="0" applyFont="1" applyAlignment="1">
      <alignment horizontal="right"/>
    </xf>
    <xf numFmtId="44" fontId="4" fillId="4" borderId="5" xfId="2" applyNumberFormat="1" applyFont="1" applyFill="1" applyBorder="1" applyAlignment="1" applyProtection="1">
      <alignment horizontal="center" vertical="center"/>
      <protection locked="0"/>
    </xf>
    <xf numFmtId="44" fontId="5" fillId="3" borderId="5" xfId="2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right"/>
    </xf>
    <xf numFmtId="166" fontId="0" fillId="2" borderId="5" xfId="0" applyNumberForma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left"/>
      <protection locked="0"/>
    </xf>
    <xf numFmtId="0" fontId="4" fillId="2" borderId="2" xfId="0" applyFont="1" applyFill="1" applyBorder="1" applyAlignment="1" applyProtection="1">
      <alignment horizontal="left"/>
      <protection locked="0"/>
    </xf>
    <xf numFmtId="0" fontId="4" fillId="2" borderId="3" xfId="0" applyFont="1" applyFill="1" applyBorder="1" applyAlignment="1" applyProtection="1">
      <alignment horizontal="left"/>
      <protection locked="0"/>
    </xf>
    <xf numFmtId="42" fontId="3" fillId="0" borderId="0" xfId="0" applyNumberFormat="1" applyFont="1" applyAlignment="1">
      <alignment horizontal="center"/>
    </xf>
    <xf numFmtId="0" fontId="25" fillId="0" borderId="7" xfId="0" applyFont="1" applyBorder="1" applyAlignment="1">
      <alignment horizontal="center"/>
    </xf>
    <xf numFmtId="0" fontId="19" fillId="0" borderId="8" xfId="0" applyFont="1" applyBorder="1" applyAlignment="1">
      <alignment horizontal="left"/>
    </xf>
    <xf numFmtId="0" fontId="0" fillId="2" borderId="5" xfId="0" applyFill="1" applyBorder="1" applyAlignment="1" applyProtection="1">
      <alignment horizontal="center"/>
      <protection locked="0"/>
    </xf>
    <xf numFmtId="0" fontId="27" fillId="0" borderId="4" xfId="0" applyFont="1" applyBorder="1" applyAlignment="1">
      <alignment horizontal="right"/>
    </xf>
    <xf numFmtId="0" fontId="0" fillId="2" borderId="14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center"/>
      <protection locked="0"/>
    </xf>
    <xf numFmtId="0" fontId="36" fillId="0" borderId="0" xfId="4" applyFont="1" applyAlignment="1" applyProtection="1">
      <alignment horizontal="left" vertical="center"/>
      <protection locked="0"/>
    </xf>
    <xf numFmtId="0" fontId="36" fillId="0" borderId="16" xfId="4" applyFont="1" applyBorder="1" applyAlignment="1" applyProtection="1">
      <alignment horizontal="left" vertical="center"/>
      <protection locked="0"/>
    </xf>
    <xf numFmtId="0" fontId="5" fillId="0" borderId="0" xfId="0" applyFont="1" applyAlignment="1">
      <alignment horizontal="right" vertical="center"/>
    </xf>
    <xf numFmtId="0" fontId="17" fillId="0" borderId="30" xfId="3" applyFont="1" applyBorder="1" applyAlignment="1">
      <alignment horizontal="right" vertical="center"/>
    </xf>
    <xf numFmtId="0" fontId="17" fillId="0" borderId="4" xfId="3" applyFont="1" applyBorder="1" applyAlignment="1">
      <alignment horizontal="right" vertical="center"/>
    </xf>
    <xf numFmtId="165" fontId="7" fillId="4" borderId="1" xfId="3" applyNumberFormat="1" applyFont="1" applyFill="1" applyBorder="1" applyAlignment="1" applyProtection="1">
      <alignment vertical="center"/>
      <protection locked="0"/>
    </xf>
    <xf numFmtId="165" fontId="7" fillId="4" borderId="3" xfId="3" applyNumberFormat="1" applyFont="1" applyFill="1" applyBorder="1" applyAlignment="1" applyProtection="1">
      <alignment vertical="center"/>
      <protection locked="0"/>
    </xf>
    <xf numFmtId="0" fontId="17" fillId="0" borderId="12" xfId="3" applyFont="1" applyBorder="1" applyAlignment="1">
      <alignment horizontal="right" vertical="center" indent="1"/>
    </xf>
    <xf numFmtId="0" fontId="17" fillId="0" borderId="4" xfId="3" applyFont="1" applyBorder="1" applyAlignment="1">
      <alignment horizontal="right" vertical="center" indent="1"/>
    </xf>
    <xf numFmtId="0" fontId="18" fillId="0" borderId="30" xfId="3" applyFont="1" applyBorder="1" applyAlignment="1">
      <alignment horizontal="right" vertical="center"/>
    </xf>
    <xf numFmtId="0" fontId="18" fillId="0" borderId="4" xfId="3" applyFont="1" applyBorder="1" applyAlignment="1">
      <alignment horizontal="right" vertical="center"/>
    </xf>
    <xf numFmtId="165" fontId="18" fillId="0" borderId="1" xfId="3" applyNumberFormat="1" applyFont="1" applyBorder="1" applyAlignment="1" applyProtection="1">
      <alignment vertical="center"/>
      <protection hidden="1"/>
    </xf>
    <xf numFmtId="165" fontId="18" fillId="0" borderId="3" xfId="3" applyNumberFormat="1" applyFont="1" applyBorder="1" applyAlignment="1" applyProtection="1">
      <alignment vertical="center"/>
      <protection hidden="1"/>
    </xf>
    <xf numFmtId="0" fontId="10" fillId="0" borderId="0" xfId="3" applyFont="1" applyAlignment="1" applyProtection="1">
      <alignment horizontal="center"/>
      <protection hidden="1"/>
    </xf>
    <xf numFmtId="0" fontId="10" fillId="0" borderId="23" xfId="3" applyFont="1" applyBorder="1" applyAlignment="1" applyProtection="1">
      <alignment horizontal="center"/>
      <protection hidden="1"/>
    </xf>
    <xf numFmtId="0" fontId="11" fillId="5" borderId="24" xfId="3" applyFont="1" applyFill="1" applyBorder="1" applyAlignment="1" applyProtection="1">
      <alignment horizontal="center"/>
      <protection hidden="1"/>
    </xf>
    <xf numFmtId="0" fontId="11" fillId="5" borderId="25" xfId="3" applyFont="1" applyFill="1" applyBorder="1" applyAlignment="1" applyProtection="1">
      <alignment horizontal="center"/>
      <protection hidden="1"/>
    </xf>
    <xf numFmtId="0" fontId="11" fillId="5" borderId="26" xfId="3" applyFont="1" applyFill="1" applyBorder="1" applyAlignment="1" applyProtection="1">
      <alignment horizontal="center"/>
      <protection hidden="1"/>
    </xf>
    <xf numFmtId="0" fontId="10" fillId="0" borderId="27" xfId="3" applyFont="1" applyBorder="1" applyAlignment="1" applyProtection="1">
      <alignment horizontal="center"/>
      <protection hidden="1"/>
    </xf>
    <xf numFmtId="0" fontId="12" fillId="6" borderId="25" xfId="3" applyFont="1" applyFill="1" applyBorder="1" applyAlignment="1" applyProtection="1">
      <alignment horizontal="center"/>
      <protection locked="0" hidden="1"/>
    </xf>
    <xf numFmtId="14" fontId="12" fillId="6" borderId="25" xfId="3" applyNumberFormat="1" applyFont="1" applyFill="1" applyBorder="1" applyAlignment="1" applyProtection="1">
      <alignment horizontal="center"/>
      <protection locked="0" hidden="1"/>
    </xf>
    <xf numFmtId="0" fontId="10" fillId="5" borderId="24" xfId="3" applyFont="1" applyFill="1" applyBorder="1" applyAlignment="1" applyProtection="1">
      <alignment horizontal="center"/>
      <protection hidden="1"/>
    </xf>
    <xf numFmtId="0" fontId="10" fillId="5" borderId="25" xfId="3" applyFont="1" applyFill="1" applyBorder="1" applyAlignment="1" applyProtection="1">
      <alignment horizontal="center"/>
      <protection hidden="1"/>
    </xf>
    <xf numFmtId="0" fontId="10" fillId="5" borderId="26" xfId="3" applyFont="1" applyFill="1" applyBorder="1" applyAlignment="1" applyProtection="1">
      <alignment horizontal="center"/>
      <protection hidden="1"/>
    </xf>
    <xf numFmtId="0" fontId="15" fillId="7" borderId="25" xfId="3" applyFont="1" applyFill="1" applyBorder="1" applyAlignment="1" applyProtection="1">
      <alignment horizontal="center"/>
      <protection hidden="1"/>
    </xf>
    <xf numFmtId="0" fontId="14" fillId="5" borderId="28" xfId="3" applyFont="1" applyFill="1" applyBorder="1" applyAlignment="1" applyProtection="1">
      <alignment horizontal="center"/>
      <protection hidden="1"/>
    </xf>
    <xf numFmtId="0" fontId="14" fillId="5" borderId="27" xfId="3" applyFont="1" applyFill="1" applyBorder="1" applyAlignment="1" applyProtection="1">
      <alignment horizontal="center"/>
      <protection hidden="1"/>
    </xf>
    <xf numFmtId="0" fontId="14" fillId="5" borderId="32" xfId="3" applyFont="1" applyFill="1" applyBorder="1" applyAlignment="1" applyProtection="1">
      <alignment horizontal="center"/>
      <protection hidden="1"/>
    </xf>
    <xf numFmtId="0" fontId="14" fillId="5" borderId="29" xfId="3" applyFont="1" applyFill="1" applyBorder="1" applyAlignment="1" applyProtection="1">
      <alignment horizontal="center"/>
      <protection hidden="1"/>
    </xf>
    <xf numFmtId="0" fontId="14" fillId="5" borderId="23" xfId="3" applyFont="1" applyFill="1" applyBorder="1" applyAlignment="1" applyProtection="1">
      <alignment horizontal="center"/>
      <protection hidden="1"/>
    </xf>
    <xf numFmtId="0" fontId="14" fillId="5" borderId="33" xfId="3" applyFont="1" applyFill="1" applyBorder="1" applyAlignment="1" applyProtection="1">
      <alignment horizontal="center"/>
      <protection hidden="1"/>
    </xf>
    <xf numFmtId="44" fontId="0" fillId="2" borderId="1" xfId="0" applyNumberFormat="1" applyFill="1" applyBorder="1" applyAlignment="1" applyProtection="1">
      <alignment horizontal="center"/>
      <protection locked="0"/>
    </xf>
    <xf numFmtId="44" fontId="0" fillId="2" borderId="2" xfId="0" applyNumberFormat="1" applyFill="1" applyBorder="1" applyAlignment="1" applyProtection="1">
      <alignment horizontal="center"/>
      <protection locked="0"/>
    </xf>
    <xf numFmtId="44" fontId="0" fillId="2" borderId="3" xfId="0" applyNumberFormat="1" applyFill="1" applyBorder="1" applyAlignment="1" applyProtection="1">
      <alignment horizontal="center"/>
      <protection locked="0"/>
    </xf>
    <xf numFmtId="44" fontId="0" fillId="2" borderId="5" xfId="0" applyNumberFormat="1" applyFill="1" applyBorder="1" applyAlignment="1" applyProtection="1">
      <alignment horizontal="center"/>
      <protection locked="0"/>
    </xf>
    <xf numFmtId="14" fontId="0" fillId="2" borderId="5" xfId="0" applyNumberFormat="1" applyFill="1" applyBorder="1" applyAlignment="1" applyProtection="1">
      <alignment horizontal="center"/>
      <protection locked="0"/>
    </xf>
    <xf numFmtId="0" fontId="6" fillId="2" borderId="20" xfId="0" applyFont="1" applyFill="1" applyBorder="1" applyAlignment="1" applyProtection="1">
      <alignment horizontal="left" vertical="top"/>
      <protection locked="0"/>
    </xf>
    <xf numFmtId="0" fontId="6" fillId="2" borderId="21" xfId="0" applyFont="1" applyFill="1" applyBorder="1" applyAlignment="1" applyProtection="1">
      <alignment horizontal="left" vertical="top"/>
      <protection locked="0"/>
    </xf>
    <xf numFmtId="0" fontId="6" fillId="2" borderId="22" xfId="0" applyFont="1" applyFill="1" applyBorder="1" applyAlignment="1" applyProtection="1">
      <alignment horizontal="left" vertical="top"/>
      <protection locked="0"/>
    </xf>
    <xf numFmtId="0" fontId="6" fillId="2" borderId="15" xfId="0" applyFont="1" applyFill="1" applyBorder="1" applyAlignment="1" applyProtection="1">
      <alignment horizontal="left" vertical="top"/>
      <protection locked="0"/>
    </xf>
    <xf numFmtId="0" fontId="6" fillId="2" borderId="0" xfId="0" applyFont="1" applyFill="1" applyAlignment="1" applyProtection="1">
      <alignment horizontal="left" vertical="top"/>
      <protection locked="0"/>
    </xf>
    <xf numFmtId="0" fontId="6" fillId="2" borderId="16" xfId="0" applyFont="1" applyFill="1" applyBorder="1" applyAlignment="1" applyProtection="1">
      <alignment horizontal="left" vertical="top"/>
      <protection locked="0"/>
    </xf>
    <xf numFmtId="0" fontId="6" fillId="2" borderId="17" xfId="0" applyFont="1" applyFill="1" applyBorder="1" applyAlignment="1" applyProtection="1">
      <alignment horizontal="left" vertical="top"/>
      <protection locked="0"/>
    </xf>
    <xf numFmtId="0" fontId="6" fillId="2" borderId="18" xfId="0" applyFont="1" applyFill="1" applyBorder="1" applyAlignment="1" applyProtection="1">
      <alignment horizontal="left" vertical="top"/>
      <protection locked="0"/>
    </xf>
    <xf numFmtId="0" fontId="6" fillId="2" borderId="19" xfId="0" applyFont="1" applyFill="1" applyBorder="1" applyAlignment="1" applyProtection="1">
      <alignment horizontal="left" vertical="top"/>
      <protection locked="0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0" fillId="0" borderId="5" xfId="0" applyBorder="1" applyAlignment="1">
      <alignment horizontal="center"/>
    </xf>
    <xf numFmtId="42" fontId="3" fillId="0" borderId="1" xfId="0" applyNumberFormat="1" applyFont="1" applyBorder="1" applyAlignment="1">
      <alignment horizontal="center"/>
    </xf>
    <xf numFmtId="42" fontId="3" fillId="0" borderId="2" xfId="0" applyNumberFormat="1" applyFont="1" applyBorder="1" applyAlignment="1">
      <alignment horizontal="center"/>
    </xf>
    <xf numFmtId="42" fontId="3" fillId="0" borderId="3" xfId="0" applyNumberFormat="1" applyFont="1" applyBorder="1" applyAlignment="1">
      <alignment horizontal="center"/>
    </xf>
    <xf numFmtId="0" fontId="4" fillId="4" borderId="5" xfId="3" applyFont="1" applyFill="1" applyBorder="1" applyAlignment="1" applyProtection="1">
      <alignment horizontal="left" vertical="center" shrinkToFit="1"/>
      <protection locked="0"/>
    </xf>
    <xf numFmtId="44" fontId="5" fillId="0" borderId="5" xfId="3" applyNumberFormat="1" applyFont="1" applyBorder="1" applyAlignment="1">
      <alignment horizontal="center" vertical="center"/>
    </xf>
    <xf numFmtId="0" fontId="4" fillId="0" borderId="1" xfId="3" applyFont="1" applyBorder="1" applyAlignment="1">
      <alignment horizontal="center" vertical="center" shrinkToFit="1"/>
    </xf>
    <xf numFmtId="0" fontId="4" fillId="0" borderId="2" xfId="3" applyFont="1" applyBorder="1" applyAlignment="1">
      <alignment horizontal="center" vertical="center" shrinkToFit="1"/>
    </xf>
    <xf numFmtId="0" fontId="4" fillId="0" borderId="3" xfId="3" applyFont="1" applyBorder="1" applyAlignment="1">
      <alignment horizontal="center" vertical="center" shrinkToFit="1"/>
    </xf>
    <xf numFmtId="0" fontId="4" fillId="4" borderId="1" xfId="3" applyFont="1" applyFill="1" applyBorder="1" applyAlignment="1" applyProtection="1">
      <alignment horizontal="left" vertical="center" shrinkToFit="1"/>
      <protection locked="0"/>
    </xf>
    <xf numFmtId="0" fontId="4" fillId="4" borderId="2" xfId="3" applyFont="1" applyFill="1" applyBorder="1" applyAlignment="1" applyProtection="1">
      <alignment horizontal="left" vertical="center" shrinkToFit="1"/>
      <protection locked="0"/>
    </xf>
    <xf numFmtId="0" fontId="4" fillId="4" borderId="3" xfId="3" applyFont="1" applyFill="1" applyBorder="1" applyAlignment="1" applyProtection="1">
      <alignment horizontal="left" vertical="center" shrinkToFit="1"/>
      <protection locked="0"/>
    </xf>
    <xf numFmtId="44" fontId="5" fillId="0" borderId="1" xfId="3" applyNumberFormat="1" applyFont="1" applyBorder="1" applyAlignment="1">
      <alignment horizontal="center" vertical="center"/>
    </xf>
    <xf numFmtId="44" fontId="5" fillId="0" borderId="2" xfId="3" applyNumberFormat="1" applyFont="1" applyBorder="1" applyAlignment="1">
      <alignment horizontal="center" vertical="center"/>
    </xf>
    <xf numFmtId="44" fontId="5" fillId="0" borderId="3" xfId="3" applyNumberFormat="1" applyFont="1" applyBorder="1" applyAlignment="1">
      <alignment horizontal="center" vertical="center"/>
    </xf>
    <xf numFmtId="0" fontId="34" fillId="0" borderId="11" xfId="3" applyFont="1" applyBorder="1" applyAlignment="1">
      <alignment horizontal="center" wrapText="1" shrinkToFit="1"/>
    </xf>
    <xf numFmtId="0" fontId="34" fillId="0" borderId="9" xfId="3" applyFont="1" applyBorder="1" applyAlignment="1">
      <alignment horizontal="center" wrapText="1" shrinkToFit="1"/>
    </xf>
    <xf numFmtId="0" fontId="34" fillId="0" borderId="10" xfId="3" applyFont="1" applyBorder="1" applyAlignment="1">
      <alignment horizontal="center" wrapText="1" shrinkToFit="1"/>
    </xf>
    <xf numFmtId="0" fontId="34" fillId="0" borderId="14" xfId="3" applyFont="1" applyBorder="1" applyAlignment="1">
      <alignment horizontal="center" wrapText="1" shrinkToFit="1"/>
    </xf>
    <xf numFmtId="0" fontId="34" fillId="0" borderId="6" xfId="3" applyFont="1" applyBorder="1" applyAlignment="1">
      <alignment horizontal="center" wrapText="1" shrinkToFit="1"/>
    </xf>
    <xf numFmtId="0" fontId="34" fillId="0" borderId="13" xfId="3" applyFont="1" applyBorder="1" applyAlignment="1">
      <alignment horizontal="center" wrapText="1" shrinkToFit="1"/>
    </xf>
    <xf numFmtId="0" fontId="34" fillId="0" borderId="11" xfId="3" applyFont="1" applyBorder="1" applyAlignment="1">
      <alignment horizontal="center" wrapText="1"/>
    </xf>
    <xf numFmtId="0" fontId="34" fillId="0" borderId="9" xfId="3" applyFont="1" applyBorder="1" applyAlignment="1">
      <alignment horizontal="center" wrapText="1"/>
    </xf>
    <xf numFmtId="0" fontId="34" fillId="0" borderId="10" xfId="3" applyFont="1" applyBorder="1" applyAlignment="1">
      <alignment horizontal="center" wrapText="1"/>
    </xf>
    <xf numFmtId="0" fontId="34" fillId="0" borderId="14" xfId="3" applyFont="1" applyBorder="1" applyAlignment="1">
      <alignment horizontal="center" wrapText="1"/>
    </xf>
    <xf numFmtId="0" fontId="34" fillId="0" borderId="6" xfId="3" applyFont="1" applyBorder="1" applyAlignment="1">
      <alignment horizontal="center" wrapText="1"/>
    </xf>
    <xf numFmtId="0" fontId="34" fillId="0" borderId="13" xfId="3" applyFont="1" applyBorder="1" applyAlignment="1">
      <alignment horizontal="center" wrapText="1"/>
    </xf>
    <xf numFmtId="0" fontId="0" fillId="0" borderId="0" xfId="0" applyAlignment="1">
      <alignment horizontal="right"/>
    </xf>
    <xf numFmtId="0" fontId="4" fillId="0" borderId="5" xfId="0" applyFont="1" applyBorder="1" applyAlignment="1">
      <alignment horizontal="center"/>
    </xf>
    <xf numFmtId="44" fontId="4" fillId="4" borderId="1" xfId="3" applyNumberFormat="1" applyFont="1" applyFill="1" applyBorder="1" applyAlignment="1" applyProtection="1">
      <alignment vertical="center"/>
      <protection locked="0"/>
    </xf>
    <xf numFmtId="44" fontId="4" fillId="4" borderId="2" xfId="3" applyNumberFormat="1" applyFont="1" applyFill="1" applyBorder="1" applyAlignment="1" applyProtection="1">
      <alignment vertical="center"/>
      <protection locked="0"/>
    </xf>
    <xf numFmtId="44" fontId="4" fillId="4" borderId="3" xfId="3" applyNumberFormat="1" applyFont="1" applyFill="1" applyBorder="1" applyAlignment="1" applyProtection="1">
      <alignment vertical="center"/>
      <protection locked="0"/>
    </xf>
    <xf numFmtId="44" fontId="3" fillId="0" borderId="1" xfId="0" applyNumberFormat="1" applyFont="1" applyBorder="1" applyAlignment="1">
      <alignment horizontal="center"/>
    </xf>
    <xf numFmtId="44" fontId="3" fillId="0" borderId="2" xfId="0" applyNumberFormat="1" applyFont="1" applyBorder="1" applyAlignment="1">
      <alignment horizontal="center"/>
    </xf>
    <xf numFmtId="44" fontId="3" fillId="0" borderId="3" xfId="0" applyNumberFormat="1" applyFont="1" applyBorder="1" applyAlignment="1">
      <alignment horizontal="center"/>
    </xf>
    <xf numFmtId="0" fontId="23" fillId="0" borderId="0" xfId="0" applyFont="1" applyAlignment="1">
      <alignment horizontal="center" vertical="center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36" fillId="0" borderId="0" xfId="4" applyFont="1" applyAlignment="1" applyProtection="1">
      <alignment horizontal="left" vertical="center"/>
    </xf>
    <xf numFmtId="0" fontId="36" fillId="0" borderId="16" xfId="4" applyFont="1" applyBorder="1" applyAlignment="1" applyProtection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34" fillId="0" borderId="5" xfId="3" applyFont="1" applyBorder="1" applyAlignment="1">
      <alignment horizontal="center" wrapText="1"/>
    </xf>
  </cellXfs>
  <cellStyles count="6">
    <cellStyle name="Hyperlink" xfId="4" builtinId="8"/>
    <cellStyle name="Normal" xfId="0" builtinId="0"/>
    <cellStyle name="Normal 2 2" xfId="5" xr:uid="{00000000-0005-0000-0000-000003000000}"/>
    <cellStyle name="Normal 4" xfId="2" xr:uid="{00000000-0005-0000-0000-000004000000}"/>
    <cellStyle name="Normal 4 2" xfId="3" xr:uid="{00000000-0005-0000-0000-000005000000}"/>
    <cellStyle name="Normal 5" xfId="1" xr:uid="{00000000-0005-0000-0000-000006000000}"/>
  </cellStyles>
  <dxfs count="74">
    <dxf>
      <font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CCFFFF"/>
        </patternFill>
      </fill>
    </dxf>
    <dxf>
      <font>
        <color rgb="FFFF0000"/>
      </font>
    </dxf>
    <dxf>
      <font>
        <color rgb="FFFF0000"/>
      </font>
    </dxf>
    <dxf>
      <font>
        <b/>
        <i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strike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rgb="FFCCFFFF"/>
        </patternFill>
      </fill>
    </dxf>
    <dxf>
      <font>
        <strike val="0"/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CCFFFF"/>
      <color rgb="FF99CCFF"/>
      <color rgb="FFEAEAEA"/>
      <color rgb="FF0000FF"/>
      <color rgb="FFFFFFCC"/>
      <color rgb="FFF8F8F8"/>
      <color rgb="FFA52B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My%20Documents\Setasides\2014%20IncomeCalcWkbk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My%20Documents\My%20Setasides\2015%20HOP%20HQF%20LOCA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ge &amp; Salary Income Calc"/>
      <sheetName val="Other-SE Income Calculation"/>
      <sheetName val="Student Status Questionnaire"/>
      <sheetName val="AMIs"/>
    </sheetNames>
    <sheetDataSet>
      <sheetData sheetId="0"/>
      <sheetData sheetId="1"/>
      <sheetData sheetId="2"/>
      <sheetData sheetId="3">
        <row r="1">
          <cell r="A1" t="str">
            <v>Autauga-AL201380</v>
          </cell>
          <cell r="B1">
            <v>34450</v>
          </cell>
          <cell r="C1">
            <v>39400</v>
          </cell>
          <cell r="D1">
            <v>44300</v>
          </cell>
          <cell r="E1">
            <v>49200</v>
          </cell>
          <cell r="F1">
            <v>53150</v>
          </cell>
          <cell r="G1">
            <v>57100</v>
          </cell>
          <cell r="H1">
            <v>61050</v>
          </cell>
          <cell r="I1">
            <v>64950</v>
          </cell>
        </row>
        <row r="2">
          <cell r="A2" t="str">
            <v>Baldwin-AL201380</v>
          </cell>
          <cell r="B2">
            <v>33850</v>
          </cell>
          <cell r="C2">
            <v>38650</v>
          </cell>
          <cell r="D2">
            <v>43500</v>
          </cell>
          <cell r="E2">
            <v>48300</v>
          </cell>
          <cell r="F2">
            <v>52200</v>
          </cell>
          <cell r="G2">
            <v>56050</v>
          </cell>
          <cell r="H2">
            <v>59900</v>
          </cell>
          <cell r="I2">
            <v>63800</v>
          </cell>
        </row>
        <row r="3">
          <cell r="A3" t="str">
            <v>Barbour-AL201380</v>
          </cell>
          <cell r="B3">
            <v>25800</v>
          </cell>
          <cell r="C3">
            <v>29450</v>
          </cell>
          <cell r="D3">
            <v>33150</v>
          </cell>
          <cell r="E3">
            <v>36800</v>
          </cell>
          <cell r="F3">
            <v>39750</v>
          </cell>
          <cell r="G3">
            <v>42700</v>
          </cell>
          <cell r="H3">
            <v>45650</v>
          </cell>
          <cell r="I3">
            <v>48600</v>
          </cell>
        </row>
        <row r="4">
          <cell r="A4" t="str">
            <v>Bibb-AL201380</v>
          </cell>
          <cell r="B4">
            <v>33450</v>
          </cell>
          <cell r="C4">
            <v>38200</v>
          </cell>
          <cell r="D4">
            <v>43000</v>
          </cell>
          <cell r="E4">
            <v>47750</v>
          </cell>
          <cell r="F4">
            <v>51600</v>
          </cell>
          <cell r="G4">
            <v>55400</v>
          </cell>
          <cell r="H4">
            <v>59250</v>
          </cell>
          <cell r="I4">
            <v>63050</v>
          </cell>
        </row>
        <row r="5">
          <cell r="A5" t="str">
            <v>Blount-AL201380</v>
          </cell>
          <cell r="B5">
            <v>33450</v>
          </cell>
          <cell r="C5">
            <v>38200</v>
          </cell>
          <cell r="D5">
            <v>43000</v>
          </cell>
          <cell r="E5">
            <v>47750</v>
          </cell>
          <cell r="F5">
            <v>51600</v>
          </cell>
          <cell r="G5">
            <v>55400</v>
          </cell>
          <cell r="H5">
            <v>59250</v>
          </cell>
          <cell r="I5">
            <v>63050</v>
          </cell>
        </row>
        <row r="6">
          <cell r="A6" t="str">
            <v>Bullock-AL201380</v>
          </cell>
          <cell r="B6">
            <v>25800</v>
          </cell>
          <cell r="C6">
            <v>29450</v>
          </cell>
          <cell r="D6">
            <v>33150</v>
          </cell>
          <cell r="E6">
            <v>36800</v>
          </cell>
          <cell r="F6">
            <v>39750</v>
          </cell>
          <cell r="G6">
            <v>42700</v>
          </cell>
          <cell r="H6">
            <v>45650</v>
          </cell>
          <cell r="I6">
            <v>48600</v>
          </cell>
        </row>
        <row r="7">
          <cell r="A7" t="str">
            <v>Butler-AL201380</v>
          </cell>
          <cell r="B7">
            <v>25800</v>
          </cell>
          <cell r="C7">
            <v>29450</v>
          </cell>
          <cell r="D7">
            <v>33150</v>
          </cell>
          <cell r="E7">
            <v>36800</v>
          </cell>
          <cell r="F7">
            <v>39750</v>
          </cell>
          <cell r="G7">
            <v>42700</v>
          </cell>
          <cell r="H7">
            <v>45650</v>
          </cell>
          <cell r="I7">
            <v>48600</v>
          </cell>
        </row>
        <row r="8">
          <cell r="A8" t="str">
            <v>Calhoun-AL201380</v>
          </cell>
          <cell r="B8">
            <v>29750</v>
          </cell>
          <cell r="C8">
            <v>34000</v>
          </cell>
          <cell r="D8">
            <v>38250</v>
          </cell>
          <cell r="E8">
            <v>42500</v>
          </cell>
          <cell r="F8">
            <v>45900</v>
          </cell>
          <cell r="G8">
            <v>49300</v>
          </cell>
          <cell r="H8">
            <v>52700</v>
          </cell>
          <cell r="I8">
            <v>56100</v>
          </cell>
        </row>
        <row r="9">
          <cell r="A9" t="str">
            <v>Chambers-AL201380</v>
          </cell>
          <cell r="B9">
            <v>25800</v>
          </cell>
          <cell r="C9">
            <v>29450</v>
          </cell>
          <cell r="D9">
            <v>33150</v>
          </cell>
          <cell r="E9">
            <v>36800</v>
          </cell>
          <cell r="F9">
            <v>39750</v>
          </cell>
          <cell r="G9">
            <v>42700</v>
          </cell>
          <cell r="H9">
            <v>45650</v>
          </cell>
          <cell r="I9">
            <v>48600</v>
          </cell>
        </row>
        <row r="10">
          <cell r="A10" t="str">
            <v>Cherokee-AL201380</v>
          </cell>
          <cell r="B10">
            <v>28200</v>
          </cell>
          <cell r="C10">
            <v>32200</v>
          </cell>
          <cell r="D10">
            <v>36250</v>
          </cell>
          <cell r="E10">
            <v>40250</v>
          </cell>
          <cell r="F10">
            <v>43500</v>
          </cell>
          <cell r="G10">
            <v>46700</v>
          </cell>
          <cell r="H10">
            <v>49950</v>
          </cell>
          <cell r="I10">
            <v>53150</v>
          </cell>
        </row>
        <row r="11">
          <cell r="A11" t="str">
            <v>Chilton-AL201380</v>
          </cell>
          <cell r="B11">
            <v>29150</v>
          </cell>
          <cell r="C11">
            <v>33300</v>
          </cell>
          <cell r="D11">
            <v>37450</v>
          </cell>
          <cell r="E11">
            <v>41600</v>
          </cell>
          <cell r="F11">
            <v>44950</v>
          </cell>
          <cell r="G11">
            <v>48300</v>
          </cell>
          <cell r="H11">
            <v>51600</v>
          </cell>
          <cell r="I11">
            <v>54950</v>
          </cell>
        </row>
        <row r="12">
          <cell r="A12" t="str">
            <v>Choctaw-AL201380</v>
          </cell>
          <cell r="B12">
            <v>25800</v>
          </cell>
          <cell r="C12">
            <v>29450</v>
          </cell>
          <cell r="D12">
            <v>33150</v>
          </cell>
          <cell r="E12">
            <v>36800</v>
          </cell>
          <cell r="F12">
            <v>39750</v>
          </cell>
          <cell r="G12">
            <v>42700</v>
          </cell>
          <cell r="H12">
            <v>45650</v>
          </cell>
          <cell r="I12">
            <v>48600</v>
          </cell>
        </row>
        <row r="13">
          <cell r="A13" t="str">
            <v>Clarke-AL201380</v>
          </cell>
          <cell r="B13">
            <v>25800</v>
          </cell>
          <cell r="C13">
            <v>29450</v>
          </cell>
          <cell r="D13">
            <v>33150</v>
          </cell>
          <cell r="E13">
            <v>36800</v>
          </cell>
          <cell r="F13">
            <v>39750</v>
          </cell>
          <cell r="G13">
            <v>42700</v>
          </cell>
          <cell r="H13">
            <v>45650</v>
          </cell>
          <cell r="I13">
            <v>48600</v>
          </cell>
        </row>
        <row r="14">
          <cell r="A14" t="str">
            <v>Clay-AL201380</v>
          </cell>
          <cell r="B14">
            <v>25850</v>
          </cell>
          <cell r="C14">
            <v>29550</v>
          </cell>
          <cell r="D14">
            <v>33250</v>
          </cell>
          <cell r="E14">
            <v>36900</v>
          </cell>
          <cell r="F14">
            <v>39900</v>
          </cell>
          <cell r="G14">
            <v>42850</v>
          </cell>
          <cell r="H14">
            <v>45800</v>
          </cell>
          <cell r="I14">
            <v>48750</v>
          </cell>
        </row>
        <row r="15">
          <cell r="A15" t="str">
            <v>Cleburne-AL201380</v>
          </cell>
          <cell r="B15">
            <v>25800</v>
          </cell>
          <cell r="C15">
            <v>29450</v>
          </cell>
          <cell r="D15">
            <v>33150</v>
          </cell>
          <cell r="E15">
            <v>36800</v>
          </cell>
          <cell r="F15">
            <v>39750</v>
          </cell>
          <cell r="G15">
            <v>42700</v>
          </cell>
          <cell r="H15">
            <v>45650</v>
          </cell>
          <cell r="I15">
            <v>48600</v>
          </cell>
        </row>
        <row r="16">
          <cell r="A16" t="str">
            <v>Coffee-AL201380</v>
          </cell>
          <cell r="B16">
            <v>32700</v>
          </cell>
          <cell r="C16">
            <v>37400</v>
          </cell>
          <cell r="D16">
            <v>42050</v>
          </cell>
          <cell r="E16">
            <v>46700</v>
          </cell>
          <cell r="F16">
            <v>50450</v>
          </cell>
          <cell r="G16">
            <v>54200</v>
          </cell>
          <cell r="H16">
            <v>57950</v>
          </cell>
          <cell r="I16">
            <v>61650</v>
          </cell>
        </row>
        <row r="17">
          <cell r="A17" t="str">
            <v>Colbert-AL201380</v>
          </cell>
          <cell r="B17">
            <v>28650</v>
          </cell>
          <cell r="C17">
            <v>32750</v>
          </cell>
          <cell r="D17">
            <v>36850</v>
          </cell>
          <cell r="E17">
            <v>40900</v>
          </cell>
          <cell r="F17">
            <v>44200</v>
          </cell>
          <cell r="G17">
            <v>47450</v>
          </cell>
          <cell r="H17">
            <v>50750</v>
          </cell>
          <cell r="I17">
            <v>54000</v>
          </cell>
        </row>
        <row r="18">
          <cell r="A18" t="str">
            <v>Conecuh-AL201380</v>
          </cell>
          <cell r="B18">
            <v>25800</v>
          </cell>
          <cell r="C18">
            <v>29450</v>
          </cell>
          <cell r="D18">
            <v>33150</v>
          </cell>
          <cell r="E18">
            <v>36800</v>
          </cell>
          <cell r="F18">
            <v>39750</v>
          </cell>
          <cell r="G18">
            <v>42700</v>
          </cell>
          <cell r="H18">
            <v>45650</v>
          </cell>
          <cell r="I18">
            <v>48600</v>
          </cell>
        </row>
        <row r="19">
          <cell r="A19" t="str">
            <v>Coosa-AL201380</v>
          </cell>
          <cell r="B19">
            <v>28100</v>
          </cell>
          <cell r="C19">
            <v>32100</v>
          </cell>
          <cell r="D19">
            <v>36100</v>
          </cell>
          <cell r="E19">
            <v>40100</v>
          </cell>
          <cell r="F19">
            <v>43350</v>
          </cell>
          <cell r="G19">
            <v>46550</v>
          </cell>
          <cell r="H19">
            <v>49750</v>
          </cell>
          <cell r="I19">
            <v>52950</v>
          </cell>
        </row>
        <row r="20">
          <cell r="A20" t="str">
            <v>Covington-AL201380</v>
          </cell>
          <cell r="B20">
            <v>25900</v>
          </cell>
          <cell r="C20">
            <v>29600</v>
          </cell>
          <cell r="D20">
            <v>33300</v>
          </cell>
          <cell r="E20">
            <v>36950</v>
          </cell>
          <cell r="F20">
            <v>39950</v>
          </cell>
          <cell r="G20">
            <v>42900</v>
          </cell>
          <cell r="H20">
            <v>45850</v>
          </cell>
          <cell r="I20">
            <v>48800</v>
          </cell>
        </row>
        <row r="21">
          <cell r="A21" t="str">
            <v>Crenshaw-AL201380</v>
          </cell>
          <cell r="B21">
            <v>27950</v>
          </cell>
          <cell r="C21">
            <v>31950</v>
          </cell>
          <cell r="D21">
            <v>35950</v>
          </cell>
          <cell r="E21">
            <v>39900</v>
          </cell>
          <cell r="F21">
            <v>43100</v>
          </cell>
          <cell r="G21">
            <v>46300</v>
          </cell>
          <cell r="H21">
            <v>49500</v>
          </cell>
          <cell r="I21">
            <v>52700</v>
          </cell>
        </row>
        <row r="22">
          <cell r="A22" t="str">
            <v>Cullman-AL201380</v>
          </cell>
          <cell r="B22">
            <v>27550</v>
          </cell>
          <cell r="C22">
            <v>31450</v>
          </cell>
          <cell r="D22">
            <v>35400</v>
          </cell>
          <cell r="E22">
            <v>39300</v>
          </cell>
          <cell r="F22">
            <v>42450</v>
          </cell>
          <cell r="G22">
            <v>45600</v>
          </cell>
          <cell r="H22">
            <v>48750</v>
          </cell>
          <cell r="I22">
            <v>51900</v>
          </cell>
        </row>
        <row r="23">
          <cell r="A23" t="str">
            <v>Dale-AL201380</v>
          </cell>
          <cell r="B23">
            <v>30200</v>
          </cell>
          <cell r="C23">
            <v>34500</v>
          </cell>
          <cell r="D23">
            <v>38800</v>
          </cell>
          <cell r="E23">
            <v>43100</v>
          </cell>
          <cell r="F23">
            <v>46550</v>
          </cell>
          <cell r="G23">
            <v>50000</v>
          </cell>
          <cell r="H23">
            <v>53450</v>
          </cell>
          <cell r="I23">
            <v>56900</v>
          </cell>
        </row>
        <row r="24">
          <cell r="A24" t="str">
            <v>Dallas-AL201380</v>
          </cell>
          <cell r="B24">
            <v>25800</v>
          </cell>
          <cell r="C24">
            <v>29450</v>
          </cell>
          <cell r="D24">
            <v>33150</v>
          </cell>
          <cell r="E24">
            <v>36800</v>
          </cell>
          <cell r="F24">
            <v>39750</v>
          </cell>
          <cell r="G24">
            <v>42700</v>
          </cell>
          <cell r="H24">
            <v>45650</v>
          </cell>
          <cell r="I24">
            <v>48600</v>
          </cell>
        </row>
        <row r="25">
          <cell r="A25" t="str">
            <v>DeKalb-AL201380</v>
          </cell>
          <cell r="B25">
            <v>25800</v>
          </cell>
          <cell r="C25">
            <v>29450</v>
          </cell>
          <cell r="D25">
            <v>33150</v>
          </cell>
          <cell r="E25">
            <v>36800</v>
          </cell>
          <cell r="F25">
            <v>39750</v>
          </cell>
          <cell r="G25">
            <v>42700</v>
          </cell>
          <cell r="H25">
            <v>45650</v>
          </cell>
          <cell r="I25">
            <v>48600</v>
          </cell>
        </row>
        <row r="26">
          <cell r="A26" t="str">
            <v>Elmore-AL201380</v>
          </cell>
          <cell r="B26">
            <v>34450</v>
          </cell>
          <cell r="C26">
            <v>39400</v>
          </cell>
          <cell r="D26">
            <v>44300</v>
          </cell>
          <cell r="E26">
            <v>49200</v>
          </cell>
          <cell r="F26">
            <v>53150</v>
          </cell>
          <cell r="G26">
            <v>57100</v>
          </cell>
          <cell r="H26">
            <v>61050</v>
          </cell>
          <cell r="I26">
            <v>64950</v>
          </cell>
        </row>
        <row r="27">
          <cell r="A27" t="str">
            <v>Escambia-AL201380</v>
          </cell>
          <cell r="B27">
            <v>25800</v>
          </cell>
          <cell r="C27">
            <v>29450</v>
          </cell>
          <cell r="D27">
            <v>33150</v>
          </cell>
          <cell r="E27">
            <v>36800</v>
          </cell>
          <cell r="F27">
            <v>39750</v>
          </cell>
          <cell r="G27">
            <v>42700</v>
          </cell>
          <cell r="H27">
            <v>45650</v>
          </cell>
          <cell r="I27">
            <v>48600</v>
          </cell>
        </row>
        <row r="28">
          <cell r="A28" t="str">
            <v>Etowah-AL201380</v>
          </cell>
          <cell r="B28">
            <v>25800</v>
          </cell>
          <cell r="C28">
            <v>29450</v>
          </cell>
          <cell r="D28">
            <v>33150</v>
          </cell>
          <cell r="E28">
            <v>36800</v>
          </cell>
          <cell r="F28">
            <v>39750</v>
          </cell>
          <cell r="G28">
            <v>42700</v>
          </cell>
          <cell r="H28">
            <v>45650</v>
          </cell>
          <cell r="I28">
            <v>48600</v>
          </cell>
        </row>
        <row r="29">
          <cell r="A29" t="str">
            <v>Fayette-AL201380</v>
          </cell>
          <cell r="B29">
            <v>25800</v>
          </cell>
          <cell r="C29">
            <v>29450</v>
          </cell>
          <cell r="D29">
            <v>33150</v>
          </cell>
          <cell r="E29">
            <v>36800</v>
          </cell>
          <cell r="F29">
            <v>39750</v>
          </cell>
          <cell r="G29">
            <v>42700</v>
          </cell>
          <cell r="H29">
            <v>45650</v>
          </cell>
          <cell r="I29">
            <v>48600</v>
          </cell>
        </row>
        <row r="30">
          <cell r="A30" t="str">
            <v>Franklin-AL201380</v>
          </cell>
          <cell r="B30">
            <v>26400</v>
          </cell>
          <cell r="C30">
            <v>30200</v>
          </cell>
          <cell r="D30">
            <v>33950</v>
          </cell>
          <cell r="E30">
            <v>37700</v>
          </cell>
          <cell r="F30">
            <v>40750</v>
          </cell>
          <cell r="G30">
            <v>43750</v>
          </cell>
          <cell r="H30">
            <v>46750</v>
          </cell>
          <cell r="I30">
            <v>49800</v>
          </cell>
        </row>
        <row r="31">
          <cell r="A31" t="str">
            <v>Geneva-AL201380</v>
          </cell>
          <cell r="B31">
            <v>28000</v>
          </cell>
          <cell r="C31">
            <v>32000</v>
          </cell>
          <cell r="D31">
            <v>36000</v>
          </cell>
          <cell r="E31">
            <v>40000</v>
          </cell>
          <cell r="F31">
            <v>43200</v>
          </cell>
          <cell r="G31">
            <v>46400</v>
          </cell>
          <cell r="H31">
            <v>49600</v>
          </cell>
          <cell r="I31">
            <v>52800</v>
          </cell>
        </row>
        <row r="32">
          <cell r="A32" t="str">
            <v>Greene-AL201380</v>
          </cell>
          <cell r="B32">
            <v>31200</v>
          </cell>
          <cell r="C32">
            <v>35650</v>
          </cell>
          <cell r="D32">
            <v>40100</v>
          </cell>
          <cell r="E32">
            <v>44550</v>
          </cell>
          <cell r="F32">
            <v>48150</v>
          </cell>
          <cell r="G32">
            <v>51700</v>
          </cell>
          <cell r="H32">
            <v>55250</v>
          </cell>
          <cell r="I32">
            <v>58850</v>
          </cell>
        </row>
        <row r="33">
          <cell r="A33" t="str">
            <v>Hale-AL201380</v>
          </cell>
          <cell r="B33">
            <v>31200</v>
          </cell>
          <cell r="C33">
            <v>35650</v>
          </cell>
          <cell r="D33">
            <v>40100</v>
          </cell>
          <cell r="E33">
            <v>44550</v>
          </cell>
          <cell r="F33">
            <v>48150</v>
          </cell>
          <cell r="G33">
            <v>51700</v>
          </cell>
          <cell r="H33">
            <v>55250</v>
          </cell>
          <cell r="I33">
            <v>58850</v>
          </cell>
        </row>
        <row r="34">
          <cell r="A34" t="str">
            <v>Henry-AL201380</v>
          </cell>
          <cell r="B34">
            <v>27950</v>
          </cell>
          <cell r="C34">
            <v>31950</v>
          </cell>
          <cell r="D34">
            <v>35950</v>
          </cell>
          <cell r="E34">
            <v>39900</v>
          </cell>
          <cell r="F34">
            <v>43100</v>
          </cell>
          <cell r="G34">
            <v>46300</v>
          </cell>
          <cell r="H34">
            <v>49500</v>
          </cell>
          <cell r="I34">
            <v>52700</v>
          </cell>
        </row>
        <row r="35">
          <cell r="A35" t="str">
            <v>Houston-AL201380</v>
          </cell>
          <cell r="B35">
            <v>28000</v>
          </cell>
          <cell r="C35">
            <v>32000</v>
          </cell>
          <cell r="D35">
            <v>36000</v>
          </cell>
          <cell r="E35">
            <v>40000</v>
          </cell>
          <cell r="F35">
            <v>43200</v>
          </cell>
          <cell r="G35">
            <v>46400</v>
          </cell>
          <cell r="H35">
            <v>49600</v>
          </cell>
          <cell r="I35">
            <v>52800</v>
          </cell>
        </row>
        <row r="36">
          <cell r="A36" t="str">
            <v>Jackson-AL201380</v>
          </cell>
          <cell r="B36">
            <v>27100</v>
          </cell>
          <cell r="C36">
            <v>30950</v>
          </cell>
          <cell r="D36">
            <v>34800</v>
          </cell>
          <cell r="E36">
            <v>38650</v>
          </cell>
          <cell r="F36">
            <v>41750</v>
          </cell>
          <cell r="G36">
            <v>44850</v>
          </cell>
          <cell r="H36">
            <v>47950</v>
          </cell>
          <cell r="I36">
            <v>51050</v>
          </cell>
        </row>
        <row r="37">
          <cell r="A37" t="str">
            <v>Jefferson-AL201380</v>
          </cell>
          <cell r="B37">
            <v>33450</v>
          </cell>
          <cell r="C37">
            <v>38200</v>
          </cell>
          <cell r="D37">
            <v>43000</v>
          </cell>
          <cell r="E37">
            <v>47750</v>
          </cell>
          <cell r="F37">
            <v>51600</v>
          </cell>
          <cell r="G37">
            <v>55400</v>
          </cell>
          <cell r="H37">
            <v>59250</v>
          </cell>
          <cell r="I37">
            <v>63050</v>
          </cell>
        </row>
        <row r="38">
          <cell r="A38" t="str">
            <v>Lamar-AL201380</v>
          </cell>
          <cell r="B38">
            <v>25800</v>
          </cell>
          <cell r="C38">
            <v>29450</v>
          </cell>
          <cell r="D38">
            <v>33150</v>
          </cell>
          <cell r="E38">
            <v>36800</v>
          </cell>
          <cell r="F38">
            <v>39750</v>
          </cell>
          <cell r="G38">
            <v>42700</v>
          </cell>
          <cell r="H38">
            <v>45650</v>
          </cell>
          <cell r="I38">
            <v>48600</v>
          </cell>
        </row>
        <row r="39">
          <cell r="A39" t="str">
            <v>Lauderdale-AL201380</v>
          </cell>
          <cell r="B39">
            <v>28650</v>
          </cell>
          <cell r="C39">
            <v>32750</v>
          </cell>
          <cell r="D39">
            <v>36850</v>
          </cell>
          <cell r="E39">
            <v>40900</v>
          </cell>
          <cell r="F39">
            <v>44200</v>
          </cell>
          <cell r="G39">
            <v>47450</v>
          </cell>
          <cell r="H39">
            <v>50750</v>
          </cell>
          <cell r="I39">
            <v>54000</v>
          </cell>
        </row>
        <row r="40">
          <cell r="A40" t="str">
            <v>Lawrence-AL201380</v>
          </cell>
          <cell r="B40">
            <v>30950</v>
          </cell>
          <cell r="C40">
            <v>35350</v>
          </cell>
          <cell r="D40">
            <v>39750</v>
          </cell>
          <cell r="E40">
            <v>44150</v>
          </cell>
          <cell r="F40">
            <v>47700</v>
          </cell>
          <cell r="G40">
            <v>51250</v>
          </cell>
          <cell r="H40">
            <v>54750</v>
          </cell>
          <cell r="I40">
            <v>58300</v>
          </cell>
        </row>
        <row r="41">
          <cell r="A41" t="str">
            <v>Lee-AL201380</v>
          </cell>
          <cell r="B41">
            <v>35300</v>
          </cell>
          <cell r="C41">
            <v>40350</v>
          </cell>
          <cell r="D41">
            <v>45400</v>
          </cell>
          <cell r="E41">
            <v>50400</v>
          </cell>
          <cell r="F41">
            <v>54450</v>
          </cell>
          <cell r="G41">
            <v>58500</v>
          </cell>
          <cell r="H41">
            <v>62500</v>
          </cell>
          <cell r="I41">
            <v>66550</v>
          </cell>
        </row>
        <row r="42">
          <cell r="A42" t="str">
            <v>Limestone-AL201380</v>
          </cell>
          <cell r="B42">
            <v>40050</v>
          </cell>
          <cell r="C42">
            <v>45800</v>
          </cell>
          <cell r="D42">
            <v>51500</v>
          </cell>
          <cell r="E42">
            <v>57200</v>
          </cell>
          <cell r="F42">
            <v>61800</v>
          </cell>
          <cell r="G42">
            <v>66400</v>
          </cell>
          <cell r="H42">
            <v>70950</v>
          </cell>
          <cell r="I42">
            <v>75550</v>
          </cell>
        </row>
        <row r="43">
          <cell r="A43" t="str">
            <v>Lowndes-AL201380</v>
          </cell>
          <cell r="B43">
            <v>34450</v>
          </cell>
          <cell r="C43">
            <v>39400</v>
          </cell>
          <cell r="D43">
            <v>44300</v>
          </cell>
          <cell r="E43">
            <v>49200</v>
          </cell>
          <cell r="F43">
            <v>53150</v>
          </cell>
          <cell r="G43">
            <v>57100</v>
          </cell>
          <cell r="H43">
            <v>61050</v>
          </cell>
          <cell r="I43">
            <v>64950</v>
          </cell>
        </row>
        <row r="44">
          <cell r="A44" t="str">
            <v>Macon-AL201380</v>
          </cell>
          <cell r="B44">
            <v>25800</v>
          </cell>
          <cell r="C44">
            <v>29450</v>
          </cell>
          <cell r="D44">
            <v>33150</v>
          </cell>
          <cell r="E44">
            <v>36800</v>
          </cell>
          <cell r="F44">
            <v>39750</v>
          </cell>
          <cell r="G44">
            <v>42700</v>
          </cell>
          <cell r="H44">
            <v>45650</v>
          </cell>
          <cell r="I44">
            <v>48600</v>
          </cell>
        </row>
        <row r="45">
          <cell r="A45" t="str">
            <v>Madison-AL201380</v>
          </cell>
          <cell r="B45">
            <v>40050</v>
          </cell>
          <cell r="C45">
            <v>45800</v>
          </cell>
          <cell r="D45">
            <v>51500</v>
          </cell>
          <cell r="E45">
            <v>57200</v>
          </cell>
          <cell r="F45">
            <v>61800</v>
          </cell>
          <cell r="G45">
            <v>66400</v>
          </cell>
          <cell r="H45">
            <v>70950</v>
          </cell>
          <cell r="I45">
            <v>75550</v>
          </cell>
        </row>
        <row r="46">
          <cell r="A46" t="str">
            <v>Marengo-AL201380</v>
          </cell>
          <cell r="B46">
            <v>26050</v>
          </cell>
          <cell r="C46">
            <v>29800</v>
          </cell>
          <cell r="D46">
            <v>33500</v>
          </cell>
          <cell r="E46">
            <v>37200</v>
          </cell>
          <cell r="F46">
            <v>40200</v>
          </cell>
          <cell r="G46">
            <v>43200</v>
          </cell>
          <cell r="H46">
            <v>46150</v>
          </cell>
          <cell r="I46">
            <v>49150</v>
          </cell>
        </row>
        <row r="47">
          <cell r="A47" t="str">
            <v>Marion-AL201380</v>
          </cell>
          <cell r="B47">
            <v>26350</v>
          </cell>
          <cell r="C47">
            <v>30100</v>
          </cell>
          <cell r="D47">
            <v>33850</v>
          </cell>
          <cell r="E47">
            <v>37600</v>
          </cell>
          <cell r="F47">
            <v>40650</v>
          </cell>
          <cell r="G47">
            <v>43650</v>
          </cell>
          <cell r="H47">
            <v>46650</v>
          </cell>
          <cell r="I47">
            <v>49650</v>
          </cell>
        </row>
        <row r="48">
          <cell r="A48" t="str">
            <v>Marshall-AL201380</v>
          </cell>
          <cell r="B48">
            <v>28500</v>
          </cell>
          <cell r="C48">
            <v>32550</v>
          </cell>
          <cell r="D48">
            <v>36600</v>
          </cell>
          <cell r="E48">
            <v>40650</v>
          </cell>
          <cell r="F48">
            <v>43950</v>
          </cell>
          <cell r="G48">
            <v>47200</v>
          </cell>
          <cell r="H48">
            <v>50450</v>
          </cell>
          <cell r="I48">
            <v>53700</v>
          </cell>
        </row>
        <row r="49">
          <cell r="A49" t="str">
            <v>Mobile-AL201380</v>
          </cell>
          <cell r="B49">
            <v>29350</v>
          </cell>
          <cell r="C49">
            <v>33550</v>
          </cell>
          <cell r="D49">
            <v>37750</v>
          </cell>
          <cell r="E49">
            <v>41900</v>
          </cell>
          <cell r="F49">
            <v>45300</v>
          </cell>
          <cell r="G49">
            <v>48650</v>
          </cell>
          <cell r="H49">
            <v>52000</v>
          </cell>
          <cell r="I49">
            <v>55350</v>
          </cell>
        </row>
        <row r="50">
          <cell r="A50" t="str">
            <v>Monroe-AL201380</v>
          </cell>
          <cell r="B50">
            <v>25800</v>
          </cell>
          <cell r="C50">
            <v>29450</v>
          </cell>
          <cell r="D50">
            <v>33150</v>
          </cell>
          <cell r="E50">
            <v>36800</v>
          </cell>
          <cell r="F50">
            <v>39750</v>
          </cell>
          <cell r="G50">
            <v>42700</v>
          </cell>
          <cell r="H50">
            <v>45650</v>
          </cell>
          <cell r="I50">
            <v>48600</v>
          </cell>
        </row>
        <row r="51">
          <cell r="A51" t="str">
            <v>Montgomery-AL201380</v>
          </cell>
          <cell r="B51">
            <v>34450</v>
          </cell>
          <cell r="C51">
            <v>39400</v>
          </cell>
          <cell r="D51">
            <v>44300</v>
          </cell>
          <cell r="E51">
            <v>49200</v>
          </cell>
          <cell r="F51">
            <v>53150</v>
          </cell>
          <cell r="G51">
            <v>57100</v>
          </cell>
          <cell r="H51">
            <v>61050</v>
          </cell>
          <cell r="I51">
            <v>64950</v>
          </cell>
        </row>
        <row r="52">
          <cell r="A52" t="str">
            <v>Morgan-AL201380</v>
          </cell>
          <cell r="B52">
            <v>30950</v>
          </cell>
          <cell r="C52">
            <v>35350</v>
          </cell>
          <cell r="D52">
            <v>39750</v>
          </cell>
          <cell r="E52">
            <v>44150</v>
          </cell>
          <cell r="F52">
            <v>47700</v>
          </cell>
          <cell r="G52">
            <v>51250</v>
          </cell>
          <cell r="H52">
            <v>54750</v>
          </cell>
          <cell r="I52">
            <v>58300</v>
          </cell>
        </row>
        <row r="53">
          <cell r="A53" t="str">
            <v>Perry-AL201380</v>
          </cell>
          <cell r="B53">
            <v>25800</v>
          </cell>
          <cell r="C53">
            <v>29450</v>
          </cell>
          <cell r="D53">
            <v>33150</v>
          </cell>
          <cell r="E53">
            <v>36800</v>
          </cell>
          <cell r="F53">
            <v>39750</v>
          </cell>
          <cell r="G53">
            <v>42700</v>
          </cell>
          <cell r="H53">
            <v>45650</v>
          </cell>
          <cell r="I53">
            <v>48600</v>
          </cell>
        </row>
        <row r="54">
          <cell r="A54" t="str">
            <v>Pickens-AL201380</v>
          </cell>
          <cell r="B54">
            <v>25800</v>
          </cell>
          <cell r="C54">
            <v>29450</v>
          </cell>
          <cell r="D54">
            <v>33150</v>
          </cell>
          <cell r="E54">
            <v>36800</v>
          </cell>
          <cell r="F54">
            <v>39750</v>
          </cell>
          <cell r="G54">
            <v>42700</v>
          </cell>
          <cell r="H54">
            <v>45650</v>
          </cell>
          <cell r="I54">
            <v>48600</v>
          </cell>
        </row>
        <row r="55">
          <cell r="A55" t="str">
            <v>Pike-AL201380</v>
          </cell>
          <cell r="B55">
            <v>25800</v>
          </cell>
          <cell r="C55">
            <v>29450</v>
          </cell>
          <cell r="D55">
            <v>33150</v>
          </cell>
          <cell r="E55">
            <v>36800</v>
          </cell>
          <cell r="F55">
            <v>39750</v>
          </cell>
          <cell r="G55">
            <v>42700</v>
          </cell>
          <cell r="H55">
            <v>45650</v>
          </cell>
          <cell r="I55">
            <v>48600</v>
          </cell>
        </row>
        <row r="56">
          <cell r="A56" t="str">
            <v>Randolph-AL201380</v>
          </cell>
          <cell r="B56">
            <v>25950</v>
          </cell>
          <cell r="C56">
            <v>29650</v>
          </cell>
          <cell r="D56">
            <v>33350</v>
          </cell>
          <cell r="E56">
            <v>37050</v>
          </cell>
          <cell r="F56">
            <v>40050</v>
          </cell>
          <cell r="G56">
            <v>43000</v>
          </cell>
          <cell r="H56">
            <v>45950</v>
          </cell>
          <cell r="I56">
            <v>48950</v>
          </cell>
        </row>
        <row r="57">
          <cell r="A57" t="str">
            <v>Russell-AL201380</v>
          </cell>
          <cell r="B57">
            <v>27900</v>
          </cell>
          <cell r="C57">
            <v>31850</v>
          </cell>
          <cell r="D57">
            <v>35850</v>
          </cell>
          <cell r="E57">
            <v>39800</v>
          </cell>
          <cell r="F57">
            <v>43000</v>
          </cell>
          <cell r="G57">
            <v>46200</v>
          </cell>
          <cell r="H57">
            <v>49400</v>
          </cell>
          <cell r="I57">
            <v>52550</v>
          </cell>
        </row>
        <row r="58">
          <cell r="A58" t="str">
            <v>St. Clair-AL201380</v>
          </cell>
          <cell r="B58">
            <v>33450</v>
          </cell>
          <cell r="C58">
            <v>38200</v>
          </cell>
          <cell r="D58">
            <v>43000</v>
          </cell>
          <cell r="E58">
            <v>47750</v>
          </cell>
          <cell r="F58">
            <v>51600</v>
          </cell>
          <cell r="G58">
            <v>55400</v>
          </cell>
          <cell r="H58">
            <v>59250</v>
          </cell>
          <cell r="I58">
            <v>63050</v>
          </cell>
        </row>
        <row r="59">
          <cell r="A59" t="str">
            <v>Shelby-AL201380</v>
          </cell>
          <cell r="B59">
            <v>33450</v>
          </cell>
          <cell r="C59">
            <v>38200</v>
          </cell>
          <cell r="D59">
            <v>43000</v>
          </cell>
          <cell r="E59">
            <v>47750</v>
          </cell>
          <cell r="F59">
            <v>51600</v>
          </cell>
          <cell r="G59">
            <v>55400</v>
          </cell>
          <cell r="H59">
            <v>59250</v>
          </cell>
          <cell r="I59">
            <v>63050</v>
          </cell>
        </row>
        <row r="60">
          <cell r="A60" t="str">
            <v>Sumter-AL201380</v>
          </cell>
          <cell r="B60">
            <v>25800</v>
          </cell>
          <cell r="C60">
            <v>29450</v>
          </cell>
          <cell r="D60">
            <v>33150</v>
          </cell>
          <cell r="E60">
            <v>36800</v>
          </cell>
          <cell r="F60">
            <v>39750</v>
          </cell>
          <cell r="G60">
            <v>42700</v>
          </cell>
          <cell r="H60">
            <v>45650</v>
          </cell>
          <cell r="I60">
            <v>48600</v>
          </cell>
        </row>
        <row r="61">
          <cell r="A61" t="str">
            <v>Talladega-AL201380</v>
          </cell>
          <cell r="B61">
            <v>25800</v>
          </cell>
          <cell r="C61">
            <v>29450</v>
          </cell>
          <cell r="D61">
            <v>33150</v>
          </cell>
          <cell r="E61">
            <v>36800</v>
          </cell>
          <cell r="F61">
            <v>39750</v>
          </cell>
          <cell r="G61">
            <v>42700</v>
          </cell>
          <cell r="H61">
            <v>45650</v>
          </cell>
          <cell r="I61">
            <v>48600</v>
          </cell>
        </row>
        <row r="62">
          <cell r="A62" t="str">
            <v>Tallapoosa-AL201380</v>
          </cell>
          <cell r="B62">
            <v>28500</v>
          </cell>
          <cell r="C62">
            <v>32600</v>
          </cell>
          <cell r="D62">
            <v>36650</v>
          </cell>
          <cell r="E62">
            <v>40700</v>
          </cell>
          <cell r="F62">
            <v>44000</v>
          </cell>
          <cell r="G62">
            <v>47250</v>
          </cell>
          <cell r="H62">
            <v>50500</v>
          </cell>
          <cell r="I62">
            <v>53750</v>
          </cell>
        </row>
        <row r="63">
          <cell r="A63" t="str">
            <v>Tuscaloosa-AL201380</v>
          </cell>
          <cell r="B63">
            <v>31200</v>
          </cell>
          <cell r="C63">
            <v>35650</v>
          </cell>
          <cell r="D63">
            <v>40100</v>
          </cell>
          <cell r="E63">
            <v>44550</v>
          </cell>
          <cell r="F63">
            <v>48150</v>
          </cell>
          <cell r="G63">
            <v>51700</v>
          </cell>
          <cell r="H63">
            <v>55250</v>
          </cell>
          <cell r="I63">
            <v>58850</v>
          </cell>
        </row>
        <row r="64">
          <cell r="A64" t="str">
            <v>Walker-AL201380</v>
          </cell>
          <cell r="B64">
            <v>25950</v>
          </cell>
          <cell r="C64">
            <v>29650</v>
          </cell>
          <cell r="D64">
            <v>33350</v>
          </cell>
          <cell r="E64">
            <v>37050</v>
          </cell>
          <cell r="F64">
            <v>40050</v>
          </cell>
          <cell r="G64">
            <v>43000</v>
          </cell>
          <cell r="H64">
            <v>45950</v>
          </cell>
          <cell r="I64">
            <v>48950</v>
          </cell>
        </row>
        <row r="65">
          <cell r="A65" t="str">
            <v>Washington-AL201380</v>
          </cell>
          <cell r="B65">
            <v>30800</v>
          </cell>
          <cell r="C65">
            <v>35200</v>
          </cell>
          <cell r="D65">
            <v>39600</v>
          </cell>
          <cell r="E65">
            <v>44000</v>
          </cell>
          <cell r="F65">
            <v>47550</v>
          </cell>
          <cell r="G65">
            <v>51050</v>
          </cell>
          <cell r="H65">
            <v>54600</v>
          </cell>
          <cell r="I65">
            <v>58100</v>
          </cell>
        </row>
        <row r="66">
          <cell r="A66" t="str">
            <v>Wilcox-AL201380</v>
          </cell>
          <cell r="B66">
            <v>25800</v>
          </cell>
          <cell r="C66">
            <v>29450</v>
          </cell>
          <cell r="D66">
            <v>33150</v>
          </cell>
          <cell r="E66">
            <v>36800</v>
          </cell>
          <cell r="F66">
            <v>39750</v>
          </cell>
          <cell r="G66">
            <v>42700</v>
          </cell>
          <cell r="H66">
            <v>45650</v>
          </cell>
          <cell r="I66">
            <v>48600</v>
          </cell>
        </row>
        <row r="67">
          <cell r="A67" t="str">
            <v>Winston-AL201380</v>
          </cell>
          <cell r="B67">
            <v>25800</v>
          </cell>
          <cell r="C67">
            <v>29450</v>
          </cell>
          <cell r="D67">
            <v>33150</v>
          </cell>
          <cell r="E67">
            <v>36800</v>
          </cell>
          <cell r="F67">
            <v>39750</v>
          </cell>
          <cell r="G67">
            <v>42700</v>
          </cell>
          <cell r="H67">
            <v>45650</v>
          </cell>
          <cell r="I67">
            <v>48600</v>
          </cell>
        </row>
        <row r="68">
          <cell r="A68" t="str">
            <v>Alachua-FL201380</v>
          </cell>
          <cell r="B68">
            <v>32700</v>
          </cell>
          <cell r="C68">
            <v>37350</v>
          </cell>
          <cell r="D68">
            <v>42000</v>
          </cell>
          <cell r="E68">
            <v>46650</v>
          </cell>
          <cell r="F68">
            <v>50400</v>
          </cell>
          <cell r="G68">
            <v>54150</v>
          </cell>
          <cell r="H68">
            <v>57850</v>
          </cell>
          <cell r="I68">
            <v>61600</v>
          </cell>
        </row>
        <row r="69">
          <cell r="A69" t="str">
            <v>Baker-FL201380</v>
          </cell>
          <cell r="B69">
            <v>33150</v>
          </cell>
          <cell r="C69">
            <v>37850</v>
          </cell>
          <cell r="D69">
            <v>42600</v>
          </cell>
          <cell r="E69">
            <v>47300</v>
          </cell>
          <cell r="F69">
            <v>51100</v>
          </cell>
          <cell r="G69">
            <v>54900</v>
          </cell>
          <cell r="H69">
            <v>58700</v>
          </cell>
          <cell r="I69">
            <v>62450</v>
          </cell>
        </row>
        <row r="70">
          <cell r="A70" t="str">
            <v>Bay-FL201380</v>
          </cell>
          <cell r="B70">
            <v>32400</v>
          </cell>
          <cell r="C70">
            <v>37000</v>
          </cell>
          <cell r="D70">
            <v>41650</v>
          </cell>
          <cell r="E70">
            <v>46250</v>
          </cell>
          <cell r="F70">
            <v>49950</v>
          </cell>
          <cell r="G70">
            <v>53650</v>
          </cell>
          <cell r="H70">
            <v>57350</v>
          </cell>
          <cell r="I70">
            <v>61050</v>
          </cell>
        </row>
        <row r="71">
          <cell r="A71" t="str">
            <v>Bradford-FL201380</v>
          </cell>
          <cell r="B71">
            <v>28350</v>
          </cell>
          <cell r="C71">
            <v>32400</v>
          </cell>
          <cell r="D71">
            <v>36450</v>
          </cell>
          <cell r="E71">
            <v>40500</v>
          </cell>
          <cell r="F71">
            <v>43750</v>
          </cell>
          <cell r="G71">
            <v>47000</v>
          </cell>
          <cell r="H71">
            <v>50250</v>
          </cell>
          <cell r="I71">
            <v>53500</v>
          </cell>
        </row>
        <row r="72">
          <cell r="A72" t="str">
            <v>Brevard-FL201380</v>
          </cell>
          <cell r="B72">
            <v>34450</v>
          </cell>
          <cell r="C72">
            <v>39400</v>
          </cell>
          <cell r="D72">
            <v>44300</v>
          </cell>
          <cell r="E72">
            <v>49200</v>
          </cell>
          <cell r="F72">
            <v>53150</v>
          </cell>
          <cell r="G72">
            <v>57100</v>
          </cell>
          <cell r="H72">
            <v>61050</v>
          </cell>
          <cell r="I72">
            <v>64950</v>
          </cell>
        </row>
        <row r="73">
          <cell r="A73" t="str">
            <v>Broward-FL201380</v>
          </cell>
          <cell r="B73">
            <v>38150</v>
          </cell>
          <cell r="C73">
            <v>43600</v>
          </cell>
          <cell r="D73">
            <v>49050</v>
          </cell>
          <cell r="E73">
            <v>54500</v>
          </cell>
          <cell r="F73">
            <v>58900</v>
          </cell>
          <cell r="G73">
            <v>63250</v>
          </cell>
          <cell r="H73">
            <v>67600</v>
          </cell>
          <cell r="I73">
            <v>71950</v>
          </cell>
        </row>
        <row r="74">
          <cell r="A74" t="str">
            <v>Calhoun-FL201380</v>
          </cell>
          <cell r="B74">
            <v>26900</v>
          </cell>
          <cell r="C74">
            <v>30750</v>
          </cell>
          <cell r="D74">
            <v>34600</v>
          </cell>
          <cell r="E74">
            <v>38400</v>
          </cell>
          <cell r="F74">
            <v>41500</v>
          </cell>
          <cell r="G74">
            <v>44550</v>
          </cell>
          <cell r="H74">
            <v>47650</v>
          </cell>
          <cell r="I74">
            <v>50700</v>
          </cell>
        </row>
        <row r="75">
          <cell r="A75" t="str">
            <v>Charlotte-FL201380</v>
          </cell>
          <cell r="B75">
            <v>29750</v>
          </cell>
          <cell r="C75">
            <v>34000</v>
          </cell>
          <cell r="D75">
            <v>38250</v>
          </cell>
          <cell r="E75">
            <v>42500</v>
          </cell>
          <cell r="F75">
            <v>45900</v>
          </cell>
          <cell r="G75">
            <v>49300</v>
          </cell>
          <cell r="H75">
            <v>52700</v>
          </cell>
          <cell r="I75">
            <v>56100</v>
          </cell>
        </row>
        <row r="76">
          <cell r="A76" t="str">
            <v>Citrus-FL201380</v>
          </cell>
          <cell r="B76">
            <v>26900</v>
          </cell>
          <cell r="C76">
            <v>30750</v>
          </cell>
          <cell r="D76">
            <v>34600</v>
          </cell>
          <cell r="E76">
            <v>38400</v>
          </cell>
          <cell r="F76">
            <v>41500</v>
          </cell>
          <cell r="G76">
            <v>44550</v>
          </cell>
          <cell r="H76">
            <v>47650</v>
          </cell>
          <cell r="I76">
            <v>50700</v>
          </cell>
        </row>
        <row r="77">
          <cell r="A77" t="str">
            <v>Clay-FL201380</v>
          </cell>
          <cell r="B77">
            <v>35850</v>
          </cell>
          <cell r="C77">
            <v>41000</v>
          </cell>
          <cell r="D77">
            <v>46100</v>
          </cell>
          <cell r="E77">
            <v>51200</v>
          </cell>
          <cell r="F77">
            <v>55300</v>
          </cell>
          <cell r="G77">
            <v>59400</v>
          </cell>
          <cell r="H77">
            <v>63500</v>
          </cell>
          <cell r="I77">
            <v>67600</v>
          </cell>
        </row>
        <row r="78">
          <cell r="A78" t="str">
            <v>Collier-FL201380</v>
          </cell>
          <cell r="B78">
            <v>38750</v>
          </cell>
          <cell r="C78">
            <v>44300</v>
          </cell>
          <cell r="D78">
            <v>49850</v>
          </cell>
          <cell r="E78">
            <v>55350</v>
          </cell>
          <cell r="F78">
            <v>59800</v>
          </cell>
          <cell r="G78">
            <v>64250</v>
          </cell>
          <cell r="H78">
            <v>68650</v>
          </cell>
          <cell r="I78">
            <v>73100</v>
          </cell>
        </row>
        <row r="79">
          <cell r="A79" t="str">
            <v>Columbia-FL201380</v>
          </cell>
          <cell r="B79">
            <v>26900</v>
          </cell>
          <cell r="C79">
            <v>30750</v>
          </cell>
          <cell r="D79">
            <v>34600</v>
          </cell>
          <cell r="E79">
            <v>38400</v>
          </cell>
          <cell r="F79">
            <v>41500</v>
          </cell>
          <cell r="G79">
            <v>44550</v>
          </cell>
          <cell r="H79">
            <v>47650</v>
          </cell>
          <cell r="I79">
            <v>50700</v>
          </cell>
        </row>
        <row r="80">
          <cell r="A80" t="str">
            <v>DeSoto-FL201380</v>
          </cell>
          <cell r="B80">
            <v>26900</v>
          </cell>
          <cell r="C80">
            <v>30750</v>
          </cell>
          <cell r="D80">
            <v>34600</v>
          </cell>
          <cell r="E80">
            <v>38400</v>
          </cell>
          <cell r="F80">
            <v>41500</v>
          </cell>
          <cell r="G80">
            <v>44550</v>
          </cell>
          <cell r="H80">
            <v>47650</v>
          </cell>
          <cell r="I80">
            <v>50700</v>
          </cell>
        </row>
        <row r="81">
          <cell r="A81" t="str">
            <v>Dixie-FL201380</v>
          </cell>
          <cell r="B81">
            <v>26900</v>
          </cell>
          <cell r="C81">
            <v>30750</v>
          </cell>
          <cell r="D81">
            <v>34600</v>
          </cell>
          <cell r="E81">
            <v>38400</v>
          </cell>
          <cell r="F81">
            <v>41500</v>
          </cell>
          <cell r="G81">
            <v>44550</v>
          </cell>
          <cell r="H81">
            <v>47650</v>
          </cell>
          <cell r="I81">
            <v>50700</v>
          </cell>
        </row>
        <row r="82">
          <cell r="A82" t="str">
            <v>Duval-FL201380</v>
          </cell>
          <cell r="B82">
            <v>35850</v>
          </cell>
          <cell r="C82">
            <v>41000</v>
          </cell>
          <cell r="D82">
            <v>46100</v>
          </cell>
          <cell r="E82">
            <v>51200</v>
          </cell>
          <cell r="F82">
            <v>55300</v>
          </cell>
          <cell r="G82">
            <v>59400</v>
          </cell>
          <cell r="H82">
            <v>63500</v>
          </cell>
          <cell r="I82">
            <v>67600</v>
          </cell>
        </row>
        <row r="83">
          <cell r="A83" t="str">
            <v>Escambia-FL201380</v>
          </cell>
          <cell r="B83">
            <v>32350</v>
          </cell>
          <cell r="C83">
            <v>36950</v>
          </cell>
          <cell r="D83">
            <v>41550</v>
          </cell>
          <cell r="E83">
            <v>46150</v>
          </cell>
          <cell r="F83">
            <v>49850</v>
          </cell>
          <cell r="G83">
            <v>53550</v>
          </cell>
          <cell r="H83">
            <v>57250</v>
          </cell>
          <cell r="I83">
            <v>60950</v>
          </cell>
        </row>
        <row r="84">
          <cell r="A84" t="str">
            <v>Flagler-FL201380</v>
          </cell>
          <cell r="B84">
            <v>33800</v>
          </cell>
          <cell r="C84">
            <v>38600</v>
          </cell>
          <cell r="D84">
            <v>43450</v>
          </cell>
          <cell r="E84">
            <v>48250</v>
          </cell>
          <cell r="F84">
            <v>52150</v>
          </cell>
          <cell r="G84">
            <v>56000</v>
          </cell>
          <cell r="H84">
            <v>59850</v>
          </cell>
          <cell r="I84">
            <v>63700</v>
          </cell>
        </row>
        <row r="85">
          <cell r="A85" t="str">
            <v>Franklin-FL201380</v>
          </cell>
          <cell r="B85">
            <v>27450</v>
          </cell>
          <cell r="C85">
            <v>31400</v>
          </cell>
          <cell r="D85">
            <v>35300</v>
          </cell>
          <cell r="E85">
            <v>39200</v>
          </cell>
          <cell r="F85">
            <v>42350</v>
          </cell>
          <cell r="G85">
            <v>45500</v>
          </cell>
          <cell r="H85">
            <v>48650</v>
          </cell>
          <cell r="I85">
            <v>51750</v>
          </cell>
        </row>
        <row r="86">
          <cell r="A86" t="str">
            <v>Gadsden-FL201380</v>
          </cell>
          <cell r="B86">
            <v>34250</v>
          </cell>
          <cell r="C86">
            <v>39150</v>
          </cell>
          <cell r="D86">
            <v>44050</v>
          </cell>
          <cell r="E86">
            <v>48900</v>
          </cell>
          <cell r="F86">
            <v>52850</v>
          </cell>
          <cell r="G86">
            <v>56750</v>
          </cell>
          <cell r="H86">
            <v>60650</v>
          </cell>
          <cell r="I86">
            <v>64550</v>
          </cell>
        </row>
        <row r="87">
          <cell r="A87" t="str">
            <v>Gilchrist-FL201380</v>
          </cell>
          <cell r="B87">
            <v>32700</v>
          </cell>
          <cell r="C87">
            <v>37350</v>
          </cell>
          <cell r="D87">
            <v>42000</v>
          </cell>
          <cell r="E87">
            <v>46650</v>
          </cell>
          <cell r="F87">
            <v>50400</v>
          </cell>
          <cell r="G87">
            <v>54150</v>
          </cell>
          <cell r="H87">
            <v>57850</v>
          </cell>
          <cell r="I87">
            <v>61600</v>
          </cell>
        </row>
        <row r="88">
          <cell r="A88" t="str">
            <v>Glades-FL201380</v>
          </cell>
          <cell r="B88">
            <v>26900</v>
          </cell>
          <cell r="C88">
            <v>30750</v>
          </cell>
          <cell r="D88">
            <v>34600</v>
          </cell>
          <cell r="E88">
            <v>38400</v>
          </cell>
          <cell r="F88">
            <v>41500</v>
          </cell>
          <cell r="G88">
            <v>44550</v>
          </cell>
          <cell r="H88">
            <v>47650</v>
          </cell>
          <cell r="I88">
            <v>50700</v>
          </cell>
        </row>
        <row r="89">
          <cell r="A89" t="str">
            <v>Gulf-FL201380</v>
          </cell>
          <cell r="B89">
            <v>27950</v>
          </cell>
          <cell r="C89">
            <v>31950</v>
          </cell>
          <cell r="D89">
            <v>35950</v>
          </cell>
          <cell r="E89">
            <v>39900</v>
          </cell>
          <cell r="F89">
            <v>43100</v>
          </cell>
          <cell r="G89">
            <v>46300</v>
          </cell>
          <cell r="H89">
            <v>49500</v>
          </cell>
          <cell r="I89">
            <v>52700</v>
          </cell>
        </row>
        <row r="90">
          <cell r="A90" t="str">
            <v>Hamilton-FL201380</v>
          </cell>
          <cell r="B90">
            <v>26950</v>
          </cell>
          <cell r="C90">
            <v>30800</v>
          </cell>
          <cell r="D90">
            <v>34650</v>
          </cell>
          <cell r="E90">
            <v>38500</v>
          </cell>
          <cell r="F90">
            <v>41600</v>
          </cell>
          <cell r="G90">
            <v>44700</v>
          </cell>
          <cell r="H90">
            <v>47750</v>
          </cell>
          <cell r="I90">
            <v>50850</v>
          </cell>
        </row>
        <row r="91">
          <cell r="A91" t="str">
            <v>Hardee-FL201380</v>
          </cell>
          <cell r="B91">
            <v>26900</v>
          </cell>
          <cell r="C91">
            <v>30750</v>
          </cell>
          <cell r="D91">
            <v>34600</v>
          </cell>
          <cell r="E91">
            <v>38400</v>
          </cell>
          <cell r="F91">
            <v>41500</v>
          </cell>
          <cell r="G91">
            <v>44550</v>
          </cell>
          <cell r="H91">
            <v>47650</v>
          </cell>
          <cell r="I91">
            <v>50700</v>
          </cell>
        </row>
        <row r="92">
          <cell r="A92" t="str">
            <v>Hendry-FL201380</v>
          </cell>
          <cell r="B92">
            <v>26900</v>
          </cell>
          <cell r="C92">
            <v>30750</v>
          </cell>
          <cell r="D92">
            <v>34600</v>
          </cell>
          <cell r="E92">
            <v>38400</v>
          </cell>
          <cell r="F92">
            <v>41500</v>
          </cell>
          <cell r="G92">
            <v>44550</v>
          </cell>
          <cell r="H92">
            <v>47650</v>
          </cell>
          <cell r="I92">
            <v>50700</v>
          </cell>
        </row>
        <row r="93">
          <cell r="A93" t="str">
            <v>Hernando-FL201380</v>
          </cell>
          <cell r="B93">
            <v>31850</v>
          </cell>
          <cell r="C93">
            <v>36400</v>
          </cell>
          <cell r="D93">
            <v>40950</v>
          </cell>
          <cell r="E93">
            <v>45450</v>
          </cell>
          <cell r="F93">
            <v>49100</v>
          </cell>
          <cell r="G93">
            <v>52750</v>
          </cell>
          <cell r="H93">
            <v>56400</v>
          </cell>
          <cell r="I93">
            <v>60000</v>
          </cell>
        </row>
        <row r="94">
          <cell r="A94" t="str">
            <v>Highlands-FL201380</v>
          </cell>
          <cell r="B94">
            <v>26900</v>
          </cell>
          <cell r="C94">
            <v>30750</v>
          </cell>
          <cell r="D94">
            <v>34600</v>
          </cell>
          <cell r="E94">
            <v>38400</v>
          </cell>
          <cell r="F94">
            <v>41500</v>
          </cell>
          <cell r="G94">
            <v>44550</v>
          </cell>
          <cell r="H94">
            <v>47650</v>
          </cell>
          <cell r="I94">
            <v>50700</v>
          </cell>
        </row>
        <row r="95">
          <cell r="A95" t="str">
            <v>Hillsborough-FL201380</v>
          </cell>
          <cell r="B95">
            <v>31850</v>
          </cell>
          <cell r="C95">
            <v>36400</v>
          </cell>
          <cell r="D95">
            <v>40950</v>
          </cell>
          <cell r="E95">
            <v>45450</v>
          </cell>
          <cell r="F95">
            <v>49100</v>
          </cell>
          <cell r="G95">
            <v>52750</v>
          </cell>
          <cell r="H95">
            <v>56400</v>
          </cell>
          <cell r="I95">
            <v>60000</v>
          </cell>
        </row>
        <row r="96">
          <cell r="A96" t="str">
            <v>Holmes-FL201380</v>
          </cell>
          <cell r="B96">
            <v>26900</v>
          </cell>
          <cell r="C96">
            <v>30750</v>
          </cell>
          <cell r="D96">
            <v>34600</v>
          </cell>
          <cell r="E96">
            <v>38400</v>
          </cell>
          <cell r="F96">
            <v>41500</v>
          </cell>
          <cell r="G96">
            <v>44550</v>
          </cell>
          <cell r="H96">
            <v>47650</v>
          </cell>
          <cell r="I96">
            <v>50700</v>
          </cell>
        </row>
        <row r="97">
          <cell r="A97" t="str">
            <v>Indian River-FL201380</v>
          </cell>
          <cell r="B97">
            <v>31650</v>
          </cell>
          <cell r="C97">
            <v>36200</v>
          </cell>
          <cell r="D97">
            <v>40700</v>
          </cell>
          <cell r="E97">
            <v>45200</v>
          </cell>
          <cell r="F97">
            <v>48850</v>
          </cell>
          <cell r="G97">
            <v>52450</v>
          </cell>
          <cell r="H97">
            <v>56050</v>
          </cell>
          <cell r="I97">
            <v>59700</v>
          </cell>
        </row>
        <row r="98">
          <cell r="A98" t="str">
            <v>Jackson-FL201380</v>
          </cell>
          <cell r="B98">
            <v>28850</v>
          </cell>
          <cell r="C98">
            <v>33000</v>
          </cell>
          <cell r="D98">
            <v>37100</v>
          </cell>
          <cell r="E98">
            <v>41200</v>
          </cell>
          <cell r="F98">
            <v>44500</v>
          </cell>
          <cell r="G98">
            <v>47800</v>
          </cell>
          <cell r="H98">
            <v>51100</v>
          </cell>
          <cell r="I98">
            <v>54400</v>
          </cell>
        </row>
        <row r="99">
          <cell r="A99" t="str">
            <v>Jefferson-FL201380</v>
          </cell>
          <cell r="B99">
            <v>34250</v>
          </cell>
          <cell r="C99">
            <v>39150</v>
          </cell>
          <cell r="D99">
            <v>44050</v>
          </cell>
          <cell r="E99">
            <v>48900</v>
          </cell>
          <cell r="F99">
            <v>52850</v>
          </cell>
          <cell r="G99">
            <v>56750</v>
          </cell>
          <cell r="H99">
            <v>60650</v>
          </cell>
          <cell r="I99">
            <v>64550</v>
          </cell>
        </row>
        <row r="100">
          <cell r="A100" t="str">
            <v>Lafayette-FL201380</v>
          </cell>
          <cell r="B100">
            <v>30450</v>
          </cell>
          <cell r="C100">
            <v>34800</v>
          </cell>
          <cell r="D100">
            <v>39150</v>
          </cell>
          <cell r="E100">
            <v>43500</v>
          </cell>
          <cell r="F100">
            <v>47000</v>
          </cell>
          <cell r="G100">
            <v>50500</v>
          </cell>
          <cell r="H100">
            <v>53950</v>
          </cell>
          <cell r="I100">
            <v>57450</v>
          </cell>
        </row>
        <row r="101">
          <cell r="A101" t="str">
            <v>Lake-FL201380</v>
          </cell>
          <cell r="B101">
            <v>32800</v>
          </cell>
          <cell r="C101">
            <v>37450</v>
          </cell>
          <cell r="D101">
            <v>42150</v>
          </cell>
          <cell r="E101">
            <v>46800</v>
          </cell>
          <cell r="F101">
            <v>50550</v>
          </cell>
          <cell r="G101">
            <v>54300</v>
          </cell>
          <cell r="H101">
            <v>58050</v>
          </cell>
          <cell r="I101">
            <v>61800</v>
          </cell>
        </row>
        <row r="102">
          <cell r="A102" t="str">
            <v>Lee-FL201380</v>
          </cell>
          <cell r="B102">
            <v>31550</v>
          </cell>
          <cell r="C102">
            <v>36050</v>
          </cell>
          <cell r="D102">
            <v>40550</v>
          </cell>
          <cell r="E102">
            <v>45050</v>
          </cell>
          <cell r="F102">
            <v>48700</v>
          </cell>
          <cell r="G102">
            <v>52300</v>
          </cell>
          <cell r="H102">
            <v>55900</v>
          </cell>
          <cell r="I102">
            <v>59500</v>
          </cell>
        </row>
        <row r="103">
          <cell r="A103" t="str">
            <v>Leon-FL201380</v>
          </cell>
          <cell r="B103">
            <v>34250</v>
          </cell>
          <cell r="C103">
            <v>39150</v>
          </cell>
          <cell r="D103">
            <v>44050</v>
          </cell>
          <cell r="E103">
            <v>48900</v>
          </cell>
          <cell r="F103">
            <v>52850</v>
          </cell>
          <cell r="G103">
            <v>56750</v>
          </cell>
          <cell r="H103">
            <v>60650</v>
          </cell>
          <cell r="I103">
            <v>64550</v>
          </cell>
        </row>
        <row r="104">
          <cell r="A104" t="str">
            <v>Levy-FL201380</v>
          </cell>
          <cell r="B104">
            <v>26900</v>
          </cell>
          <cell r="C104">
            <v>30750</v>
          </cell>
          <cell r="D104">
            <v>34600</v>
          </cell>
          <cell r="E104">
            <v>38400</v>
          </cell>
          <cell r="F104">
            <v>41500</v>
          </cell>
          <cell r="G104">
            <v>44550</v>
          </cell>
          <cell r="H104">
            <v>47650</v>
          </cell>
          <cell r="I104">
            <v>50700</v>
          </cell>
        </row>
        <row r="105">
          <cell r="A105" t="str">
            <v>Liberty-FL201380</v>
          </cell>
          <cell r="B105">
            <v>29050</v>
          </cell>
          <cell r="C105">
            <v>33200</v>
          </cell>
          <cell r="D105">
            <v>37350</v>
          </cell>
          <cell r="E105">
            <v>41450</v>
          </cell>
          <cell r="F105">
            <v>44800</v>
          </cell>
          <cell r="G105">
            <v>48100</v>
          </cell>
          <cell r="H105">
            <v>51400</v>
          </cell>
          <cell r="I105">
            <v>54750</v>
          </cell>
        </row>
        <row r="106">
          <cell r="A106" t="str">
            <v>Madison-FL201380</v>
          </cell>
          <cell r="B106">
            <v>26950</v>
          </cell>
          <cell r="C106">
            <v>30800</v>
          </cell>
          <cell r="D106">
            <v>34650</v>
          </cell>
          <cell r="E106">
            <v>38500</v>
          </cell>
          <cell r="F106">
            <v>41600</v>
          </cell>
          <cell r="G106">
            <v>44700</v>
          </cell>
          <cell r="H106">
            <v>47750</v>
          </cell>
          <cell r="I106">
            <v>50850</v>
          </cell>
        </row>
        <row r="107">
          <cell r="A107" t="str">
            <v>Manatee-FL201380</v>
          </cell>
          <cell r="B107">
            <v>33550</v>
          </cell>
          <cell r="C107">
            <v>38350</v>
          </cell>
          <cell r="D107">
            <v>43150</v>
          </cell>
          <cell r="E107">
            <v>47900</v>
          </cell>
          <cell r="F107">
            <v>51750</v>
          </cell>
          <cell r="G107">
            <v>55600</v>
          </cell>
          <cell r="H107">
            <v>59400</v>
          </cell>
          <cell r="I107">
            <v>63250</v>
          </cell>
        </row>
        <row r="108">
          <cell r="A108" t="str">
            <v>Marion-FL201380</v>
          </cell>
          <cell r="B108">
            <v>26900</v>
          </cell>
          <cell r="C108">
            <v>30750</v>
          </cell>
          <cell r="D108">
            <v>34600</v>
          </cell>
          <cell r="E108">
            <v>38400</v>
          </cell>
          <cell r="F108">
            <v>41500</v>
          </cell>
          <cell r="G108">
            <v>44550</v>
          </cell>
          <cell r="H108">
            <v>47650</v>
          </cell>
          <cell r="I108">
            <v>50700</v>
          </cell>
        </row>
        <row r="109">
          <cell r="A109" t="str">
            <v>Martin-FL201380</v>
          </cell>
          <cell r="B109">
            <v>30700</v>
          </cell>
          <cell r="C109">
            <v>35100</v>
          </cell>
          <cell r="D109">
            <v>39500</v>
          </cell>
          <cell r="E109">
            <v>43850</v>
          </cell>
          <cell r="F109">
            <v>47400</v>
          </cell>
          <cell r="G109">
            <v>50900</v>
          </cell>
          <cell r="H109">
            <v>54400</v>
          </cell>
          <cell r="I109">
            <v>57900</v>
          </cell>
        </row>
        <row r="110">
          <cell r="A110" t="str">
            <v>Miami-Dade-FL201380</v>
          </cell>
          <cell r="B110">
            <v>36650</v>
          </cell>
          <cell r="C110">
            <v>41850</v>
          </cell>
          <cell r="D110">
            <v>47100</v>
          </cell>
          <cell r="E110">
            <v>52300</v>
          </cell>
          <cell r="F110">
            <v>56500</v>
          </cell>
          <cell r="G110">
            <v>60700</v>
          </cell>
          <cell r="H110">
            <v>64900</v>
          </cell>
          <cell r="I110">
            <v>69050</v>
          </cell>
        </row>
        <row r="111">
          <cell r="A111" t="str">
            <v>Monroe-FL201380</v>
          </cell>
          <cell r="B111">
            <v>48550</v>
          </cell>
          <cell r="C111">
            <v>55500</v>
          </cell>
          <cell r="D111">
            <v>62450</v>
          </cell>
          <cell r="E111">
            <v>69350</v>
          </cell>
          <cell r="F111">
            <v>74900</v>
          </cell>
          <cell r="G111">
            <v>80450</v>
          </cell>
          <cell r="H111">
            <v>86000</v>
          </cell>
          <cell r="I111">
            <v>91550</v>
          </cell>
        </row>
        <row r="112">
          <cell r="A112" t="str">
            <v>Nassau-FL201380</v>
          </cell>
          <cell r="B112">
            <v>35850</v>
          </cell>
          <cell r="C112">
            <v>41000</v>
          </cell>
          <cell r="D112">
            <v>46100</v>
          </cell>
          <cell r="E112">
            <v>51200</v>
          </cell>
          <cell r="F112">
            <v>55300</v>
          </cell>
          <cell r="G112">
            <v>59400</v>
          </cell>
          <cell r="H112">
            <v>63500</v>
          </cell>
          <cell r="I112">
            <v>67600</v>
          </cell>
        </row>
        <row r="113">
          <cell r="A113" t="str">
            <v>Okaloosa-FL201380</v>
          </cell>
          <cell r="B113">
            <v>36400</v>
          </cell>
          <cell r="C113">
            <v>41600</v>
          </cell>
          <cell r="D113">
            <v>46800</v>
          </cell>
          <cell r="E113">
            <v>52000</v>
          </cell>
          <cell r="F113">
            <v>56200</v>
          </cell>
          <cell r="G113">
            <v>60350</v>
          </cell>
          <cell r="H113">
            <v>64500</v>
          </cell>
          <cell r="I113">
            <v>68650</v>
          </cell>
        </row>
        <row r="114">
          <cell r="A114" t="str">
            <v>Okeechobee-FL201380</v>
          </cell>
          <cell r="B114">
            <v>27900</v>
          </cell>
          <cell r="C114">
            <v>31900</v>
          </cell>
          <cell r="D114">
            <v>35900</v>
          </cell>
          <cell r="E114">
            <v>39850</v>
          </cell>
          <cell r="F114">
            <v>43050</v>
          </cell>
          <cell r="G114">
            <v>46250</v>
          </cell>
          <cell r="H114">
            <v>49450</v>
          </cell>
          <cell r="I114">
            <v>52650</v>
          </cell>
        </row>
        <row r="115">
          <cell r="A115" t="str">
            <v>Orange-FL201380</v>
          </cell>
          <cell r="B115">
            <v>32800</v>
          </cell>
          <cell r="C115">
            <v>37450</v>
          </cell>
          <cell r="D115">
            <v>42150</v>
          </cell>
          <cell r="E115">
            <v>46800</v>
          </cell>
          <cell r="F115">
            <v>50550</v>
          </cell>
          <cell r="G115">
            <v>54300</v>
          </cell>
          <cell r="H115">
            <v>58050</v>
          </cell>
          <cell r="I115">
            <v>61800</v>
          </cell>
        </row>
        <row r="116">
          <cell r="A116" t="str">
            <v>Osceola-FL201380</v>
          </cell>
          <cell r="B116">
            <v>32800</v>
          </cell>
          <cell r="C116">
            <v>37450</v>
          </cell>
          <cell r="D116">
            <v>42150</v>
          </cell>
          <cell r="E116">
            <v>46800</v>
          </cell>
          <cell r="F116">
            <v>50550</v>
          </cell>
          <cell r="G116">
            <v>54300</v>
          </cell>
          <cell r="H116">
            <v>58050</v>
          </cell>
          <cell r="I116">
            <v>61800</v>
          </cell>
        </row>
        <row r="117">
          <cell r="A117" t="str">
            <v>Palm Beach-FL201380</v>
          </cell>
          <cell r="B117">
            <v>38550</v>
          </cell>
          <cell r="C117">
            <v>44050</v>
          </cell>
          <cell r="D117">
            <v>49550</v>
          </cell>
          <cell r="E117">
            <v>55050</v>
          </cell>
          <cell r="F117">
            <v>59500</v>
          </cell>
          <cell r="G117">
            <v>63900</v>
          </cell>
          <cell r="H117">
            <v>68300</v>
          </cell>
          <cell r="I117">
            <v>72700</v>
          </cell>
        </row>
        <row r="118">
          <cell r="A118" t="str">
            <v>Pasco-FL201380</v>
          </cell>
          <cell r="B118">
            <v>31850</v>
          </cell>
          <cell r="C118">
            <v>36400</v>
          </cell>
          <cell r="D118">
            <v>40950</v>
          </cell>
          <cell r="E118">
            <v>45450</v>
          </cell>
          <cell r="F118">
            <v>49100</v>
          </cell>
          <cell r="G118">
            <v>52750</v>
          </cell>
          <cell r="H118">
            <v>56400</v>
          </cell>
          <cell r="I118">
            <v>60000</v>
          </cell>
        </row>
        <row r="119">
          <cell r="A119" t="str">
            <v>Pinellas-FL201380</v>
          </cell>
          <cell r="B119">
            <v>31850</v>
          </cell>
          <cell r="C119">
            <v>36400</v>
          </cell>
          <cell r="D119">
            <v>40950</v>
          </cell>
          <cell r="E119">
            <v>45450</v>
          </cell>
          <cell r="F119">
            <v>49100</v>
          </cell>
          <cell r="G119">
            <v>52750</v>
          </cell>
          <cell r="H119">
            <v>56400</v>
          </cell>
          <cell r="I119">
            <v>60000</v>
          </cell>
        </row>
        <row r="120">
          <cell r="A120" t="str">
            <v>Polk-FL201380</v>
          </cell>
          <cell r="B120">
            <v>29050</v>
          </cell>
          <cell r="C120">
            <v>33200</v>
          </cell>
          <cell r="D120">
            <v>37350</v>
          </cell>
          <cell r="E120">
            <v>41450</v>
          </cell>
          <cell r="F120">
            <v>44800</v>
          </cell>
          <cell r="G120">
            <v>48100</v>
          </cell>
          <cell r="H120">
            <v>51400</v>
          </cell>
          <cell r="I120">
            <v>54750</v>
          </cell>
        </row>
        <row r="121">
          <cell r="A121" t="str">
            <v>Putnam-FL201380</v>
          </cell>
          <cell r="B121">
            <v>26900</v>
          </cell>
          <cell r="C121">
            <v>30750</v>
          </cell>
          <cell r="D121">
            <v>34600</v>
          </cell>
          <cell r="E121">
            <v>38400</v>
          </cell>
          <cell r="F121">
            <v>41500</v>
          </cell>
          <cell r="G121">
            <v>44550</v>
          </cell>
          <cell r="H121">
            <v>47650</v>
          </cell>
          <cell r="I121">
            <v>50700</v>
          </cell>
        </row>
        <row r="122">
          <cell r="A122" t="str">
            <v>St. Johns-FL201380</v>
          </cell>
          <cell r="B122">
            <v>35850</v>
          </cell>
          <cell r="C122">
            <v>41000</v>
          </cell>
          <cell r="D122">
            <v>46100</v>
          </cell>
          <cell r="E122">
            <v>51200</v>
          </cell>
          <cell r="F122">
            <v>55300</v>
          </cell>
          <cell r="G122">
            <v>59400</v>
          </cell>
          <cell r="H122">
            <v>63500</v>
          </cell>
          <cell r="I122">
            <v>67600</v>
          </cell>
        </row>
        <row r="123">
          <cell r="A123" t="str">
            <v>St. Lucie-FL201380</v>
          </cell>
          <cell r="B123">
            <v>30700</v>
          </cell>
          <cell r="C123">
            <v>35100</v>
          </cell>
          <cell r="D123">
            <v>39500</v>
          </cell>
          <cell r="E123">
            <v>43850</v>
          </cell>
          <cell r="F123">
            <v>47400</v>
          </cell>
          <cell r="G123">
            <v>50900</v>
          </cell>
          <cell r="H123">
            <v>54400</v>
          </cell>
          <cell r="I123">
            <v>57900</v>
          </cell>
        </row>
        <row r="124">
          <cell r="A124" t="str">
            <v>Santa Rosa-FL201380</v>
          </cell>
          <cell r="B124">
            <v>32350</v>
          </cell>
          <cell r="C124">
            <v>36950</v>
          </cell>
          <cell r="D124">
            <v>41550</v>
          </cell>
          <cell r="E124">
            <v>46150</v>
          </cell>
          <cell r="F124">
            <v>49850</v>
          </cell>
          <cell r="G124">
            <v>53550</v>
          </cell>
          <cell r="H124">
            <v>57250</v>
          </cell>
          <cell r="I124">
            <v>60950</v>
          </cell>
        </row>
        <row r="125">
          <cell r="A125" t="str">
            <v>Sarasota-FL201380</v>
          </cell>
          <cell r="B125">
            <v>33550</v>
          </cell>
          <cell r="C125">
            <v>38350</v>
          </cell>
          <cell r="D125">
            <v>43150</v>
          </cell>
          <cell r="E125">
            <v>47900</v>
          </cell>
          <cell r="F125">
            <v>51750</v>
          </cell>
          <cell r="G125">
            <v>55600</v>
          </cell>
          <cell r="H125">
            <v>59400</v>
          </cell>
          <cell r="I125">
            <v>63250</v>
          </cell>
        </row>
        <row r="126">
          <cell r="A126" t="str">
            <v>Seminole-FL201380</v>
          </cell>
          <cell r="B126">
            <v>32800</v>
          </cell>
          <cell r="C126">
            <v>37450</v>
          </cell>
          <cell r="D126">
            <v>42150</v>
          </cell>
          <cell r="E126">
            <v>46800</v>
          </cell>
          <cell r="F126">
            <v>50550</v>
          </cell>
          <cell r="G126">
            <v>54300</v>
          </cell>
          <cell r="H126">
            <v>58050</v>
          </cell>
          <cell r="I126">
            <v>61800</v>
          </cell>
        </row>
        <row r="127">
          <cell r="A127" t="str">
            <v>Sumter-FL201380</v>
          </cell>
          <cell r="B127">
            <v>29700</v>
          </cell>
          <cell r="C127">
            <v>33950</v>
          </cell>
          <cell r="D127">
            <v>38200</v>
          </cell>
          <cell r="E127">
            <v>42400</v>
          </cell>
          <cell r="F127">
            <v>45800</v>
          </cell>
          <cell r="G127">
            <v>49200</v>
          </cell>
          <cell r="H127">
            <v>52600</v>
          </cell>
          <cell r="I127">
            <v>56000</v>
          </cell>
        </row>
        <row r="128">
          <cell r="A128" t="str">
            <v>Suwannee-FL201380</v>
          </cell>
          <cell r="B128">
            <v>26900</v>
          </cell>
          <cell r="C128">
            <v>30750</v>
          </cell>
          <cell r="D128">
            <v>34600</v>
          </cell>
          <cell r="E128">
            <v>38400</v>
          </cell>
          <cell r="F128">
            <v>41500</v>
          </cell>
          <cell r="G128">
            <v>44550</v>
          </cell>
          <cell r="H128">
            <v>47650</v>
          </cell>
          <cell r="I128">
            <v>50700</v>
          </cell>
        </row>
        <row r="129">
          <cell r="A129" t="str">
            <v>Taylor-FL201380</v>
          </cell>
          <cell r="B129">
            <v>27400</v>
          </cell>
          <cell r="C129">
            <v>31300</v>
          </cell>
          <cell r="D129">
            <v>35200</v>
          </cell>
          <cell r="E129">
            <v>39100</v>
          </cell>
          <cell r="F129">
            <v>42250</v>
          </cell>
          <cell r="G129">
            <v>45400</v>
          </cell>
          <cell r="H129">
            <v>48500</v>
          </cell>
          <cell r="I129">
            <v>51650</v>
          </cell>
        </row>
        <row r="130">
          <cell r="A130" t="str">
            <v>Union-FL201380</v>
          </cell>
          <cell r="B130">
            <v>31600</v>
          </cell>
          <cell r="C130">
            <v>36100</v>
          </cell>
          <cell r="D130">
            <v>40600</v>
          </cell>
          <cell r="E130">
            <v>45100</v>
          </cell>
          <cell r="F130">
            <v>48750</v>
          </cell>
          <cell r="G130">
            <v>52350</v>
          </cell>
          <cell r="H130">
            <v>55950</v>
          </cell>
          <cell r="I130">
            <v>59550</v>
          </cell>
        </row>
        <row r="131">
          <cell r="A131" t="str">
            <v>Volusia-FL201380</v>
          </cell>
          <cell r="B131">
            <v>31650</v>
          </cell>
          <cell r="C131">
            <v>36200</v>
          </cell>
          <cell r="D131">
            <v>40700</v>
          </cell>
          <cell r="E131">
            <v>45200</v>
          </cell>
          <cell r="F131">
            <v>48850</v>
          </cell>
          <cell r="G131">
            <v>52450</v>
          </cell>
          <cell r="H131">
            <v>56050</v>
          </cell>
          <cell r="I131">
            <v>59700</v>
          </cell>
        </row>
        <row r="132">
          <cell r="A132" t="str">
            <v>Wakulla-FL201380</v>
          </cell>
          <cell r="B132">
            <v>36900</v>
          </cell>
          <cell r="C132">
            <v>42150</v>
          </cell>
          <cell r="D132">
            <v>47400</v>
          </cell>
          <cell r="E132">
            <v>52650</v>
          </cell>
          <cell r="F132">
            <v>56900</v>
          </cell>
          <cell r="G132">
            <v>61100</v>
          </cell>
          <cell r="H132">
            <v>65300</v>
          </cell>
          <cell r="I132">
            <v>69500</v>
          </cell>
        </row>
        <row r="133">
          <cell r="A133" t="str">
            <v>Walton-FL201380</v>
          </cell>
          <cell r="B133">
            <v>33000</v>
          </cell>
          <cell r="C133">
            <v>37700</v>
          </cell>
          <cell r="D133">
            <v>42400</v>
          </cell>
          <cell r="E133">
            <v>47100</v>
          </cell>
          <cell r="F133">
            <v>50900</v>
          </cell>
          <cell r="G133">
            <v>54650</v>
          </cell>
          <cell r="H133">
            <v>58450</v>
          </cell>
          <cell r="I133">
            <v>62200</v>
          </cell>
        </row>
        <row r="134">
          <cell r="A134" t="str">
            <v>Washington-FL201380</v>
          </cell>
          <cell r="B134">
            <v>27850</v>
          </cell>
          <cell r="C134">
            <v>31800</v>
          </cell>
          <cell r="D134">
            <v>35800</v>
          </cell>
          <cell r="E134">
            <v>39750</v>
          </cell>
          <cell r="F134">
            <v>42950</v>
          </cell>
          <cell r="G134">
            <v>46150</v>
          </cell>
          <cell r="H134">
            <v>49300</v>
          </cell>
          <cell r="I134">
            <v>52500</v>
          </cell>
        </row>
        <row r="135">
          <cell r="A135" t="str">
            <v>Appling-GA201380</v>
          </cell>
          <cell r="B135">
            <v>26550</v>
          </cell>
          <cell r="C135">
            <v>30350</v>
          </cell>
          <cell r="D135">
            <v>34150</v>
          </cell>
          <cell r="E135">
            <v>37900</v>
          </cell>
          <cell r="F135">
            <v>40950</v>
          </cell>
          <cell r="G135">
            <v>44000</v>
          </cell>
          <cell r="H135">
            <v>47000</v>
          </cell>
          <cell r="I135">
            <v>50050</v>
          </cell>
        </row>
        <row r="136">
          <cell r="A136" t="str">
            <v>Atkinson-GA201380</v>
          </cell>
          <cell r="B136">
            <v>25550</v>
          </cell>
          <cell r="C136">
            <v>29200</v>
          </cell>
          <cell r="D136">
            <v>32850</v>
          </cell>
          <cell r="E136">
            <v>36500</v>
          </cell>
          <cell r="F136">
            <v>39450</v>
          </cell>
          <cell r="G136">
            <v>42350</v>
          </cell>
          <cell r="H136">
            <v>45300</v>
          </cell>
          <cell r="I136">
            <v>48200</v>
          </cell>
        </row>
        <row r="137">
          <cell r="A137" t="str">
            <v>Bacon-GA201380</v>
          </cell>
          <cell r="B137">
            <v>26850</v>
          </cell>
          <cell r="C137">
            <v>30650</v>
          </cell>
          <cell r="D137">
            <v>34500</v>
          </cell>
          <cell r="E137">
            <v>38300</v>
          </cell>
          <cell r="F137">
            <v>41400</v>
          </cell>
          <cell r="G137">
            <v>44450</v>
          </cell>
          <cell r="H137">
            <v>47500</v>
          </cell>
          <cell r="I137">
            <v>50600</v>
          </cell>
        </row>
        <row r="138">
          <cell r="A138" t="str">
            <v>Baker-GA201380</v>
          </cell>
          <cell r="B138">
            <v>27550</v>
          </cell>
          <cell r="C138">
            <v>31450</v>
          </cell>
          <cell r="D138">
            <v>35400</v>
          </cell>
          <cell r="E138">
            <v>39300</v>
          </cell>
          <cell r="F138">
            <v>42450</v>
          </cell>
          <cell r="G138">
            <v>45600</v>
          </cell>
          <cell r="H138">
            <v>48750</v>
          </cell>
          <cell r="I138">
            <v>51900</v>
          </cell>
        </row>
        <row r="139">
          <cell r="A139" t="str">
            <v>Baldwin-GA201380</v>
          </cell>
          <cell r="B139">
            <v>28400</v>
          </cell>
          <cell r="C139">
            <v>32450</v>
          </cell>
          <cell r="D139">
            <v>36500</v>
          </cell>
          <cell r="E139">
            <v>40550</v>
          </cell>
          <cell r="F139">
            <v>43800</v>
          </cell>
          <cell r="G139">
            <v>47050</v>
          </cell>
          <cell r="H139">
            <v>50300</v>
          </cell>
          <cell r="I139">
            <v>53550</v>
          </cell>
        </row>
        <row r="140">
          <cell r="A140" t="str">
            <v>Banks-GA201380</v>
          </cell>
          <cell r="B140">
            <v>28800</v>
          </cell>
          <cell r="C140">
            <v>32900</v>
          </cell>
          <cell r="D140">
            <v>37000</v>
          </cell>
          <cell r="E140">
            <v>41100</v>
          </cell>
          <cell r="F140">
            <v>44400</v>
          </cell>
          <cell r="G140">
            <v>47700</v>
          </cell>
          <cell r="H140">
            <v>51000</v>
          </cell>
          <cell r="I140">
            <v>54300</v>
          </cell>
        </row>
        <row r="141">
          <cell r="A141" t="str">
            <v>Barrow-GA201380</v>
          </cell>
          <cell r="B141">
            <v>37150</v>
          </cell>
          <cell r="C141">
            <v>42450</v>
          </cell>
          <cell r="D141">
            <v>47750</v>
          </cell>
          <cell r="E141">
            <v>53050</v>
          </cell>
          <cell r="F141">
            <v>57300</v>
          </cell>
          <cell r="G141">
            <v>61550</v>
          </cell>
          <cell r="H141">
            <v>65800</v>
          </cell>
          <cell r="I141">
            <v>70050</v>
          </cell>
        </row>
        <row r="142">
          <cell r="A142" t="str">
            <v>Bartow-GA201380</v>
          </cell>
          <cell r="B142">
            <v>37150</v>
          </cell>
          <cell r="C142">
            <v>42450</v>
          </cell>
          <cell r="D142">
            <v>47750</v>
          </cell>
          <cell r="E142">
            <v>53050</v>
          </cell>
          <cell r="F142">
            <v>57300</v>
          </cell>
          <cell r="G142">
            <v>61550</v>
          </cell>
          <cell r="H142">
            <v>65800</v>
          </cell>
          <cell r="I142">
            <v>70050</v>
          </cell>
        </row>
        <row r="143">
          <cell r="A143" t="str">
            <v>Ben Hill-GA201380</v>
          </cell>
          <cell r="B143">
            <v>25550</v>
          </cell>
          <cell r="C143">
            <v>29200</v>
          </cell>
          <cell r="D143">
            <v>32850</v>
          </cell>
          <cell r="E143">
            <v>36500</v>
          </cell>
          <cell r="F143">
            <v>39450</v>
          </cell>
          <cell r="G143">
            <v>42350</v>
          </cell>
          <cell r="H143">
            <v>45300</v>
          </cell>
          <cell r="I143">
            <v>48200</v>
          </cell>
        </row>
        <row r="144">
          <cell r="A144" t="str">
            <v>Berrien-GA201380</v>
          </cell>
          <cell r="B144">
            <v>25550</v>
          </cell>
          <cell r="C144">
            <v>29200</v>
          </cell>
          <cell r="D144">
            <v>32850</v>
          </cell>
          <cell r="E144">
            <v>36500</v>
          </cell>
          <cell r="F144">
            <v>39450</v>
          </cell>
          <cell r="G144">
            <v>42350</v>
          </cell>
          <cell r="H144">
            <v>45300</v>
          </cell>
          <cell r="I144">
            <v>48200</v>
          </cell>
        </row>
        <row r="145">
          <cell r="A145" t="str">
            <v>Bibb-GA201380</v>
          </cell>
          <cell r="B145">
            <v>30450</v>
          </cell>
          <cell r="C145">
            <v>34800</v>
          </cell>
          <cell r="D145">
            <v>39150</v>
          </cell>
          <cell r="E145">
            <v>43500</v>
          </cell>
          <cell r="F145">
            <v>47000</v>
          </cell>
          <cell r="G145">
            <v>50500</v>
          </cell>
          <cell r="H145">
            <v>53950</v>
          </cell>
          <cell r="I145">
            <v>57450</v>
          </cell>
        </row>
        <row r="146">
          <cell r="A146" t="str">
            <v>Bleckley-GA201380</v>
          </cell>
          <cell r="B146">
            <v>29050</v>
          </cell>
          <cell r="C146">
            <v>33200</v>
          </cell>
          <cell r="D146">
            <v>37350</v>
          </cell>
          <cell r="E146">
            <v>41450</v>
          </cell>
          <cell r="F146">
            <v>44800</v>
          </cell>
          <cell r="G146">
            <v>48100</v>
          </cell>
          <cell r="H146">
            <v>51400</v>
          </cell>
          <cell r="I146">
            <v>54750</v>
          </cell>
        </row>
        <row r="147">
          <cell r="A147" t="str">
            <v>Brantley-GA201380</v>
          </cell>
          <cell r="B147">
            <v>32050</v>
          </cell>
          <cell r="C147">
            <v>36600</v>
          </cell>
          <cell r="D147">
            <v>41200</v>
          </cell>
          <cell r="E147">
            <v>45750</v>
          </cell>
          <cell r="F147">
            <v>49450</v>
          </cell>
          <cell r="G147">
            <v>53100</v>
          </cell>
          <cell r="H147">
            <v>56750</v>
          </cell>
          <cell r="I147">
            <v>60400</v>
          </cell>
        </row>
        <row r="148">
          <cell r="A148" t="str">
            <v>Brooks-GA201380</v>
          </cell>
          <cell r="B148">
            <v>27100</v>
          </cell>
          <cell r="C148">
            <v>31000</v>
          </cell>
          <cell r="D148">
            <v>34850</v>
          </cell>
          <cell r="E148">
            <v>38700</v>
          </cell>
          <cell r="F148">
            <v>41800</v>
          </cell>
          <cell r="G148">
            <v>44900</v>
          </cell>
          <cell r="H148">
            <v>48000</v>
          </cell>
          <cell r="I148">
            <v>51100</v>
          </cell>
        </row>
        <row r="149">
          <cell r="A149" t="str">
            <v>Bryan-GA201380</v>
          </cell>
          <cell r="B149">
            <v>33600</v>
          </cell>
          <cell r="C149">
            <v>38400</v>
          </cell>
          <cell r="D149">
            <v>43200</v>
          </cell>
          <cell r="E149">
            <v>48000</v>
          </cell>
          <cell r="F149">
            <v>51850</v>
          </cell>
          <cell r="G149">
            <v>55700</v>
          </cell>
          <cell r="H149">
            <v>59550</v>
          </cell>
          <cell r="I149">
            <v>63400</v>
          </cell>
        </row>
        <row r="150">
          <cell r="A150" t="str">
            <v>Bulloch-GA201380</v>
          </cell>
          <cell r="B150">
            <v>30200</v>
          </cell>
          <cell r="C150">
            <v>34500</v>
          </cell>
          <cell r="D150">
            <v>38800</v>
          </cell>
          <cell r="E150">
            <v>43100</v>
          </cell>
          <cell r="F150">
            <v>46550</v>
          </cell>
          <cell r="G150">
            <v>50000</v>
          </cell>
          <cell r="H150">
            <v>53450</v>
          </cell>
          <cell r="I150">
            <v>56900</v>
          </cell>
        </row>
        <row r="151">
          <cell r="A151" t="str">
            <v>Burke-GA201380</v>
          </cell>
          <cell r="B151">
            <v>31850</v>
          </cell>
          <cell r="C151">
            <v>36400</v>
          </cell>
          <cell r="D151">
            <v>40950</v>
          </cell>
          <cell r="E151">
            <v>45450</v>
          </cell>
          <cell r="F151">
            <v>49100</v>
          </cell>
          <cell r="G151">
            <v>52750</v>
          </cell>
          <cell r="H151">
            <v>56400</v>
          </cell>
          <cell r="I151">
            <v>60000</v>
          </cell>
        </row>
        <row r="152">
          <cell r="A152" t="str">
            <v>Butts-GA201380</v>
          </cell>
          <cell r="B152">
            <v>35400</v>
          </cell>
          <cell r="C152">
            <v>40450</v>
          </cell>
          <cell r="D152">
            <v>45500</v>
          </cell>
          <cell r="E152">
            <v>50550</v>
          </cell>
          <cell r="F152">
            <v>54600</v>
          </cell>
          <cell r="G152">
            <v>58650</v>
          </cell>
          <cell r="H152">
            <v>62700</v>
          </cell>
          <cell r="I152">
            <v>66750</v>
          </cell>
        </row>
        <row r="153">
          <cell r="A153" t="str">
            <v>Calhoun-GA201380</v>
          </cell>
          <cell r="B153">
            <v>25550</v>
          </cell>
          <cell r="C153">
            <v>29200</v>
          </cell>
          <cell r="D153">
            <v>32850</v>
          </cell>
          <cell r="E153">
            <v>36500</v>
          </cell>
          <cell r="F153">
            <v>39450</v>
          </cell>
          <cell r="G153">
            <v>42350</v>
          </cell>
          <cell r="H153">
            <v>45300</v>
          </cell>
          <cell r="I153">
            <v>48200</v>
          </cell>
        </row>
        <row r="154">
          <cell r="A154" t="str">
            <v>Camden-GA201380</v>
          </cell>
          <cell r="B154">
            <v>34200</v>
          </cell>
          <cell r="C154">
            <v>39050</v>
          </cell>
          <cell r="D154">
            <v>43950</v>
          </cell>
          <cell r="E154">
            <v>48800</v>
          </cell>
          <cell r="F154">
            <v>52750</v>
          </cell>
          <cell r="G154">
            <v>56650</v>
          </cell>
          <cell r="H154">
            <v>60550</v>
          </cell>
          <cell r="I154">
            <v>64450</v>
          </cell>
        </row>
        <row r="155">
          <cell r="A155" t="str">
            <v>Candler-GA201380</v>
          </cell>
          <cell r="B155">
            <v>25550</v>
          </cell>
          <cell r="C155">
            <v>29200</v>
          </cell>
          <cell r="D155">
            <v>32850</v>
          </cell>
          <cell r="E155">
            <v>36500</v>
          </cell>
          <cell r="F155">
            <v>39450</v>
          </cell>
          <cell r="G155">
            <v>42350</v>
          </cell>
          <cell r="H155">
            <v>45300</v>
          </cell>
          <cell r="I155">
            <v>48200</v>
          </cell>
        </row>
        <row r="156">
          <cell r="A156" t="str">
            <v>Carroll-GA201380</v>
          </cell>
          <cell r="B156">
            <v>37150</v>
          </cell>
          <cell r="C156">
            <v>42450</v>
          </cell>
          <cell r="D156">
            <v>47750</v>
          </cell>
          <cell r="E156">
            <v>53050</v>
          </cell>
          <cell r="F156">
            <v>57300</v>
          </cell>
          <cell r="G156">
            <v>61550</v>
          </cell>
          <cell r="H156">
            <v>65800</v>
          </cell>
          <cell r="I156">
            <v>70050</v>
          </cell>
        </row>
        <row r="157">
          <cell r="A157" t="str">
            <v>Catoosa-GA201380</v>
          </cell>
          <cell r="B157">
            <v>32500</v>
          </cell>
          <cell r="C157">
            <v>37150</v>
          </cell>
          <cell r="D157">
            <v>41800</v>
          </cell>
          <cell r="E157">
            <v>46400</v>
          </cell>
          <cell r="F157">
            <v>50150</v>
          </cell>
          <cell r="G157">
            <v>53850</v>
          </cell>
          <cell r="H157">
            <v>57550</v>
          </cell>
          <cell r="I157">
            <v>61250</v>
          </cell>
        </row>
        <row r="158">
          <cell r="A158" t="str">
            <v>Charlton-GA201380</v>
          </cell>
          <cell r="B158">
            <v>27350</v>
          </cell>
          <cell r="C158">
            <v>31250</v>
          </cell>
          <cell r="D158">
            <v>35150</v>
          </cell>
          <cell r="E158">
            <v>39050</v>
          </cell>
          <cell r="F158">
            <v>42200</v>
          </cell>
          <cell r="G158">
            <v>45300</v>
          </cell>
          <cell r="H158">
            <v>48450</v>
          </cell>
          <cell r="I158">
            <v>51550</v>
          </cell>
        </row>
        <row r="159">
          <cell r="A159" t="str">
            <v>Chatham-GA201380</v>
          </cell>
          <cell r="B159">
            <v>33600</v>
          </cell>
          <cell r="C159">
            <v>38400</v>
          </cell>
          <cell r="D159">
            <v>43200</v>
          </cell>
          <cell r="E159">
            <v>48000</v>
          </cell>
          <cell r="F159">
            <v>51850</v>
          </cell>
          <cell r="G159">
            <v>55700</v>
          </cell>
          <cell r="H159">
            <v>59550</v>
          </cell>
          <cell r="I159">
            <v>63400</v>
          </cell>
        </row>
        <row r="160">
          <cell r="A160" t="str">
            <v>Chattahoochee-GA201380</v>
          </cell>
          <cell r="B160">
            <v>27900</v>
          </cell>
          <cell r="C160">
            <v>31850</v>
          </cell>
          <cell r="D160">
            <v>35850</v>
          </cell>
          <cell r="E160">
            <v>39800</v>
          </cell>
          <cell r="F160">
            <v>43000</v>
          </cell>
          <cell r="G160">
            <v>46200</v>
          </cell>
          <cell r="H160">
            <v>49400</v>
          </cell>
          <cell r="I160">
            <v>52550</v>
          </cell>
        </row>
        <row r="161">
          <cell r="A161" t="str">
            <v>Chattooga-GA201380</v>
          </cell>
          <cell r="B161">
            <v>25550</v>
          </cell>
          <cell r="C161">
            <v>29200</v>
          </cell>
          <cell r="D161">
            <v>32850</v>
          </cell>
          <cell r="E161">
            <v>36500</v>
          </cell>
          <cell r="F161">
            <v>39450</v>
          </cell>
          <cell r="G161">
            <v>42350</v>
          </cell>
          <cell r="H161">
            <v>45300</v>
          </cell>
          <cell r="I161">
            <v>48200</v>
          </cell>
        </row>
        <row r="162">
          <cell r="A162" t="str">
            <v>Cherokee-GA201380</v>
          </cell>
          <cell r="B162">
            <v>37150</v>
          </cell>
          <cell r="C162">
            <v>42450</v>
          </cell>
          <cell r="D162">
            <v>47750</v>
          </cell>
          <cell r="E162">
            <v>53050</v>
          </cell>
          <cell r="F162">
            <v>57300</v>
          </cell>
          <cell r="G162">
            <v>61550</v>
          </cell>
          <cell r="H162">
            <v>65800</v>
          </cell>
          <cell r="I162">
            <v>70050</v>
          </cell>
        </row>
        <row r="163">
          <cell r="A163" t="str">
            <v>Clarke-GA201380</v>
          </cell>
          <cell r="B163">
            <v>32700</v>
          </cell>
          <cell r="C163">
            <v>37400</v>
          </cell>
          <cell r="D163">
            <v>42050</v>
          </cell>
          <cell r="E163">
            <v>46700</v>
          </cell>
          <cell r="F163">
            <v>50450</v>
          </cell>
          <cell r="G163">
            <v>54200</v>
          </cell>
          <cell r="H163">
            <v>57950</v>
          </cell>
          <cell r="I163">
            <v>61650</v>
          </cell>
        </row>
        <row r="164">
          <cell r="A164" t="str">
            <v>Clay-GA201380</v>
          </cell>
          <cell r="B164">
            <v>25550</v>
          </cell>
          <cell r="C164">
            <v>29200</v>
          </cell>
          <cell r="D164">
            <v>32850</v>
          </cell>
          <cell r="E164">
            <v>36500</v>
          </cell>
          <cell r="F164">
            <v>39450</v>
          </cell>
          <cell r="G164">
            <v>42350</v>
          </cell>
          <cell r="H164">
            <v>45300</v>
          </cell>
          <cell r="I164">
            <v>48200</v>
          </cell>
        </row>
        <row r="165">
          <cell r="A165" t="str">
            <v>Clayton-GA201380</v>
          </cell>
          <cell r="B165">
            <v>37150</v>
          </cell>
          <cell r="C165">
            <v>42450</v>
          </cell>
          <cell r="D165">
            <v>47750</v>
          </cell>
          <cell r="E165">
            <v>53050</v>
          </cell>
          <cell r="F165">
            <v>57300</v>
          </cell>
          <cell r="G165">
            <v>61550</v>
          </cell>
          <cell r="H165">
            <v>65800</v>
          </cell>
          <cell r="I165">
            <v>70050</v>
          </cell>
        </row>
        <row r="166">
          <cell r="A166" t="str">
            <v>Clinch-GA201380</v>
          </cell>
          <cell r="B166">
            <v>26550</v>
          </cell>
          <cell r="C166">
            <v>30350</v>
          </cell>
          <cell r="D166">
            <v>34150</v>
          </cell>
          <cell r="E166">
            <v>37900</v>
          </cell>
          <cell r="F166">
            <v>40950</v>
          </cell>
          <cell r="G166">
            <v>44000</v>
          </cell>
          <cell r="H166">
            <v>47000</v>
          </cell>
          <cell r="I166">
            <v>50050</v>
          </cell>
        </row>
        <row r="167">
          <cell r="A167" t="str">
            <v>Cobb-GA201380</v>
          </cell>
          <cell r="B167">
            <v>37150</v>
          </cell>
          <cell r="C167">
            <v>42450</v>
          </cell>
          <cell r="D167">
            <v>47750</v>
          </cell>
          <cell r="E167">
            <v>53050</v>
          </cell>
          <cell r="F167">
            <v>57300</v>
          </cell>
          <cell r="G167">
            <v>61550</v>
          </cell>
          <cell r="H167">
            <v>65800</v>
          </cell>
          <cell r="I167">
            <v>70050</v>
          </cell>
        </row>
        <row r="168">
          <cell r="A168" t="str">
            <v>Coffee-GA201380</v>
          </cell>
          <cell r="B168">
            <v>25550</v>
          </cell>
          <cell r="C168">
            <v>29200</v>
          </cell>
          <cell r="D168">
            <v>32850</v>
          </cell>
          <cell r="E168">
            <v>36500</v>
          </cell>
          <cell r="F168">
            <v>39450</v>
          </cell>
          <cell r="G168">
            <v>42350</v>
          </cell>
          <cell r="H168">
            <v>45300</v>
          </cell>
          <cell r="I168">
            <v>48200</v>
          </cell>
        </row>
        <row r="169">
          <cell r="A169" t="str">
            <v>Colquitt-GA201380</v>
          </cell>
          <cell r="B169">
            <v>25550</v>
          </cell>
          <cell r="C169">
            <v>29200</v>
          </cell>
          <cell r="D169">
            <v>32850</v>
          </cell>
          <cell r="E169">
            <v>36500</v>
          </cell>
          <cell r="F169">
            <v>39450</v>
          </cell>
          <cell r="G169">
            <v>42350</v>
          </cell>
          <cell r="H169">
            <v>45300</v>
          </cell>
          <cell r="I169">
            <v>48200</v>
          </cell>
        </row>
        <row r="170">
          <cell r="A170" t="str">
            <v>Columbia-GA201380</v>
          </cell>
          <cell r="B170">
            <v>31850</v>
          </cell>
          <cell r="C170">
            <v>36400</v>
          </cell>
          <cell r="D170">
            <v>40950</v>
          </cell>
          <cell r="E170">
            <v>45450</v>
          </cell>
          <cell r="F170">
            <v>49100</v>
          </cell>
          <cell r="G170">
            <v>52750</v>
          </cell>
          <cell r="H170">
            <v>56400</v>
          </cell>
          <cell r="I170">
            <v>60000</v>
          </cell>
        </row>
        <row r="171">
          <cell r="A171" t="str">
            <v>Cook-GA201380</v>
          </cell>
          <cell r="B171">
            <v>25550</v>
          </cell>
          <cell r="C171">
            <v>29200</v>
          </cell>
          <cell r="D171">
            <v>32850</v>
          </cell>
          <cell r="E171">
            <v>36500</v>
          </cell>
          <cell r="F171">
            <v>39450</v>
          </cell>
          <cell r="G171">
            <v>42350</v>
          </cell>
          <cell r="H171">
            <v>45300</v>
          </cell>
          <cell r="I171">
            <v>48200</v>
          </cell>
        </row>
        <row r="172">
          <cell r="A172" t="str">
            <v>Coweta-GA201380</v>
          </cell>
          <cell r="B172">
            <v>37150</v>
          </cell>
          <cell r="C172">
            <v>42450</v>
          </cell>
          <cell r="D172">
            <v>47750</v>
          </cell>
          <cell r="E172">
            <v>53050</v>
          </cell>
          <cell r="F172">
            <v>57300</v>
          </cell>
          <cell r="G172">
            <v>61550</v>
          </cell>
          <cell r="H172">
            <v>65800</v>
          </cell>
          <cell r="I172">
            <v>70050</v>
          </cell>
        </row>
        <row r="173">
          <cell r="A173" t="str">
            <v>Crawford-GA201380</v>
          </cell>
          <cell r="B173">
            <v>30450</v>
          </cell>
          <cell r="C173">
            <v>34800</v>
          </cell>
          <cell r="D173">
            <v>39150</v>
          </cell>
          <cell r="E173">
            <v>43500</v>
          </cell>
          <cell r="F173">
            <v>47000</v>
          </cell>
          <cell r="G173">
            <v>50500</v>
          </cell>
          <cell r="H173">
            <v>53950</v>
          </cell>
          <cell r="I173">
            <v>57450</v>
          </cell>
        </row>
        <row r="174">
          <cell r="A174" t="str">
            <v>Crisp-GA201380</v>
          </cell>
          <cell r="B174">
            <v>25550</v>
          </cell>
          <cell r="C174">
            <v>29200</v>
          </cell>
          <cell r="D174">
            <v>32850</v>
          </cell>
          <cell r="E174">
            <v>36500</v>
          </cell>
          <cell r="F174">
            <v>39450</v>
          </cell>
          <cell r="G174">
            <v>42350</v>
          </cell>
          <cell r="H174">
            <v>45300</v>
          </cell>
          <cell r="I174">
            <v>48200</v>
          </cell>
        </row>
        <row r="175">
          <cell r="A175" t="str">
            <v>Dade-GA201380</v>
          </cell>
          <cell r="B175">
            <v>32500</v>
          </cell>
          <cell r="C175">
            <v>37150</v>
          </cell>
          <cell r="D175">
            <v>41800</v>
          </cell>
          <cell r="E175">
            <v>46400</v>
          </cell>
          <cell r="F175">
            <v>50150</v>
          </cell>
          <cell r="G175">
            <v>53850</v>
          </cell>
          <cell r="H175">
            <v>57550</v>
          </cell>
          <cell r="I175">
            <v>61250</v>
          </cell>
        </row>
        <row r="176">
          <cell r="A176" t="str">
            <v>Dawson-GA201380</v>
          </cell>
          <cell r="B176">
            <v>37150</v>
          </cell>
          <cell r="C176">
            <v>42450</v>
          </cell>
          <cell r="D176">
            <v>47750</v>
          </cell>
          <cell r="E176">
            <v>53050</v>
          </cell>
          <cell r="F176">
            <v>57300</v>
          </cell>
          <cell r="G176">
            <v>61550</v>
          </cell>
          <cell r="H176">
            <v>65800</v>
          </cell>
          <cell r="I176">
            <v>70050</v>
          </cell>
        </row>
        <row r="177">
          <cell r="A177" t="str">
            <v>Decatur-GA201380</v>
          </cell>
          <cell r="B177">
            <v>26400</v>
          </cell>
          <cell r="C177">
            <v>30200</v>
          </cell>
          <cell r="D177">
            <v>33950</v>
          </cell>
          <cell r="E177">
            <v>37700</v>
          </cell>
          <cell r="F177">
            <v>40750</v>
          </cell>
          <cell r="G177">
            <v>43750</v>
          </cell>
          <cell r="H177">
            <v>46750</v>
          </cell>
          <cell r="I177">
            <v>49800</v>
          </cell>
        </row>
        <row r="178">
          <cell r="A178" t="str">
            <v>DeKalb-GA201380</v>
          </cell>
          <cell r="B178">
            <v>37150</v>
          </cell>
          <cell r="C178">
            <v>42450</v>
          </cell>
          <cell r="D178">
            <v>47750</v>
          </cell>
          <cell r="E178">
            <v>53050</v>
          </cell>
          <cell r="F178">
            <v>57300</v>
          </cell>
          <cell r="G178">
            <v>61550</v>
          </cell>
          <cell r="H178">
            <v>65800</v>
          </cell>
          <cell r="I178">
            <v>70050</v>
          </cell>
        </row>
        <row r="179">
          <cell r="A179" t="str">
            <v>Dodge-GA201380</v>
          </cell>
          <cell r="B179">
            <v>27550</v>
          </cell>
          <cell r="C179">
            <v>31450</v>
          </cell>
          <cell r="D179">
            <v>35400</v>
          </cell>
          <cell r="E179">
            <v>39300</v>
          </cell>
          <cell r="F179">
            <v>42450</v>
          </cell>
          <cell r="G179">
            <v>45600</v>
          </cell>
          <cell r="H179">
            <v>48750</v>
          </cell>
          <cell r="I179">
            <v>51900</v>
          </cell>
        </row>
        <row r="180">
          <cell r="A180" t="str">
            <v>Dooly-GA201380</v>
          </cell>
          <cell r="B180">
            <v>25550</v>
          </cell>
          <cell r="C180">
            <v>29200</v>
          </cell>
          <cell r="D180">
            <v>32850</v>
          </cell>
          <cell r="E180">
            <v>36500</v>
          </cell>
          <cell r="F180">
            <v>39450</v>
          </cell>
          <cell r="G180">
            <v>42350</v>
          </cell>
          <cell r="H180">
            <v>45300</v>
          </cell>
          <cell r="I180">
            <v>48200</v>
          </cell>
        </row>
        <row r="181">
          <cell r="A181" t="str">
            <v>Dougherty-GA201380</v>
          </cell>
          <cell r="B181">
            <v>27550</v>
          </cell>
          <cell r="C181">
            <v>31450</v>
          </cell>
          <cell r="D181">
            <v>35400</v>
          </cell>
          <cell r="E181">
            <v>39300</v>
          </cell>
          <cell r="F181">
            <v>42450</v>
          </cell>
          <cell r="G181">
            <v>45600</v>
          </cell>
          <cell r="H181">
            <v>48750</v>
          </cell>
          <cell r="I181">
            <v>51900</v>
          </cell>
        </row>
        <row r="182">
          <cell r="A182" t="str">
            <v>Douglas-GA201380</v>
          </cell>
          <cell r="B182">
            <v>37150</v>
          </cell>
          <cell r="C182">
            <v>42450</v>
          </cell>
          <cell r="D182">
            <v>47750</v>
          </cell>
          <cell r="E182">
            <v>53050</v>
          </cell>
          <cell r="F182">
            <v>57300</v>
          </cell>
          <cell r="G182">
            <v>61550</v>
          </cell>
          <cell r="H182">
            <v>65800</v>
          </cell>
          <cell r="I182">
            <v>70050</v>
          </cell>
        </row>
        <row r="183">
          <cell r="A183" t="str">
            <v>Early-GA201380</v>
          </cell>
          <cell r="B183">
            <v>25550</v>
          </cell>
          <cell r="C183">
            <v>29200</v>
          </cell>
          <cell r="D183">
            <v>32850</v>
          </cell>
          <cell r="E183">
            <v>36500</v>
          </cell>
          <cell r="F183">
            <v>39450</v>
          </cell>
          <cell r="G183">
            <v>42350</v>
          </cell>
          <cell r="H183">
            <v>45300</v>
          </cell>
          <cell r="I183">
            <v>48200</v>
          </cell>
        </row>
        <row r="184">
          <cell r="A184" t="str">
            <v>Echols-GA201380</v>
          </cell>
          <cell r="B184">
            <v>27100</v>
          </cell>
          <cell r="C184">
            <v>31000</v>
          </cell>
          <cell r="D184">
            <v>34850</v>
          </cell>
          <cell r="E184">
            <v>38700</v>
          </cell>
          <cell r="F184">
            <v>41800</v>
          </cell>
          <cell r="G184">
            <v>44900</v>
          </cell>
          <cell r="H184">
            <v>48000</v>
          </cell>
          <cell r="I184">
            <v>51100</v>
          </cell>
        </row>
        <row r="185">
          <cell r="A185" t="str">
            <v>Effingham-GA201380</v>
          </cell>
          <cell r="B185">
            <v>33600</v>
          </cell>
          <cell r="C185">
            <v>38400</v>
          </cell>
          <cell r="D185">
            <v>43200</v>
          </cell>
          <cell r="E185">
            <v>48000</v>
          </cell>
          <cell r="F185">
            <v>51850</v>
          </cell>
          <cell r="G185">
            <v>55700</v>
          </cell>
          <cell r="H185">
            <v>59550</v>
          </cell>
          <cell r="I185">
            <v>63400</v>
          </cell>
        </row>
        <row r="186">
          <cell r="A186" t="str">
            <v>Elbert-GA201380</v>
          </cell>
          <cell r="B186">
            <v>25550</v>
          </cell>
          <cell r="C186">
            <v>29200</v>
          </cell>
          <cell r="D186">
            <v>32850</v>
          </cell>
          <cell r="E186">
            <v>36500</v>
          </cell>
          <cell r="F186">
            <v>39450</v>
          </cell>
          <cell r="G186">
            <v>42350</v>
          </cell>
          <cell r="H186">
            <v>45300</v>
          </cell>
          <cell r="I186">
            <v>48200</v>
          </cell>
        </row>
        <row r="187">
          <cell r="A187" t="str">
            <v>Emanuel-GA201380</v>
          </cell>
          <cell r="B187">
            <v>25550</v>
          </cell>
          <cell r="C187">
            <v>29200</v>
          </cell>
          <cell r="D187">
            <v>32850</v>
          </cell>
          <cell r="E187">
            <v>36500</v>
          </cell>
          <cell r="F187">
            <v>39450</v>
          </cell>
          <cell r="G187">
            <v>42350</v>
          </cell>
          <cell r="H187">
            <v>45300</v>
          </cell>
          <cell r="I187">
            <v>48200</v>
          </cell>
        </row>
        <row r="188">
          <cell r="A188" t="str">
            <v>Evans-GA201380</v>
          </cell>
          <cell r="B188">
            <v>26550</v>
          </cell>
          <cell r="C188">
            <v>30350</v>
          </cell>
          <cell r="D188">
            <v>34150</v>
          </cell>
          <cell r="E188">
            <v>37900</v>
          </cell>
          <cell r="F188">
            <v>40950</v>
          </cell>
          <cell r="G188">
            <v>44000</v>
          </cell>
          <cell r="H188">
            <v>47000</v>
          </cell>
          <cell r="I188">
            <v>50050</v>
          </cell>
        </row>
        <row r="189">
          <cell r="A189" t="str">
            <v>Fannin-GA201380</v>
          </cell>
          <cell r="B189">
            <v>25550</v>
          </cell>
          <cell r="C189">
            <v>29200</v>
          </cell>
          <cell r="D189">
            <v>32850</v>
          </cell>
          <cell r="E189">
            <v>36500</v>
          </cell>
          <cell r="F189">
            <v>39450</v>
          </cell>
          <cell r="G189">
            <v>42350</v>
          </cell>
          <cell r="H189">
            <v>45300</v>
          </cell>
          <cell r="I189">
            <v>48200</v>
          </cell>
        </row>
        <row r="190">
          <cell r="A190" t="str">
            <v>Fayette-GA201380</v>
          </cell>
          <cell r="B190">
            <v>37150</v>
          </cell>
          <cell r="C190">
            <v>42450</v>
          </cell>
          <cell r="D190">
            <v>47750</v>
          </cell>
          <cell r="E190">
            <v>53050</v>
          </cell>
          <cell r="F190">
            <v>57300</v>
          </cell>
          <cell r="G190">
            <v>61550</v>
          </cell>
          <cell r="H190">
            <v>65800</v>
          </cell>
          <cell r="I190">
            <v>70050</v>
          </cell>
        </row>
        <row r="191">
          <cell r="A191" t="str">
            <v>Floyd-GA201380</v>
          </cell>
          <cell r="B191">
            <v>28200</v>
          </cell>
          <cell r="C191">
            <v>32200</v>
          </cell>
          <cell r="D191">
            <v>36250</v>
          </cell>
          <cell r="E191">
            <v>40250</v>
          </cell>
          <cell r="F191">
            <v>43500</v>
          </cell>
          <cell r="G191">
            <v>46700</v>
          </cell>
          <cell r="H191">
            <v>49950</v>
          </cell>
          <cell r="I191">
            <v>53150</v>
          </cell>
        </row>
        <row r="192">
          <cell r="A192" t="str">
            <v>Forsyth-GA201380</v>
          </cell>
          <cell r="B192">
            <v>37150</v>
          </cell>
          <cell r="C192">
            <v>42450</v>
          </cell>
          <cell r="D192">
            <v>47750</v>
          </cell>
          <cell r="E192">
            <v>53050</v>
          </cell>
          <cell r="F192">
            <v>57300</v>
          </cell>
          <cell r="G192">
            <v>61550</v>
          </cell>
          <cell r="H192">
            <v>65800</v>
          </cell>
          <cell r="I192">
            <v>70050</v>
          </cell>
        </row>
        <row r="193">
          <cell r="A193" t="str">
            <v>Franklin-GA201380</v>
          </cell>
          <cell r="B193">
            <v>26600</v>
          </cell>
          <cell r="C193">
            <v>30400</v>
          </cell>
          <cell r="D193">
            <v>34200</v>
          </cell>
          <cell r="E193">
            <v>38000</v>
          </cell>
          <cell r="F193">
            <v>41050</v>
          </cell>
          <cell r="G193">
            <v>44100</v>
          </cell>
          <cell r="H193">
            <v>47150</v>
          </cell>
          <cell r="I193">
            <v>50200</v>
          </cell>
        </row>
        <row r="194">
          <cell r="A194" t="str">
            <v>Fulton-GA201380</v>
          </cell>
          <cell r="B194">
            <v>37150</v>
          </cell>
          <cell r="C194">
            <v>42450</v>
          </cell>
          <cell r="D194">
            <v>47750</v>
          </cell>
          <cell r="E194">
            <v>53050</v>
          </cell>
          <cell r="F194">
            <v>57300</v>
          </cell>
          <cell r="G194">
            <v>61550</v>
          </cell>
          <cell r="H194">
            <v>65800</v>
          </cell>
          <cell r="I194">
            <v>70050</v>
          </cell>
        </row>
        <row r="195">
          <cell r="A195" t="str">
            <v>Gilmer-GA201380</v>
          </cell>
          <cell r="B195">
            <v>26550</v>
          </cell>
          <cell r="C195">
            <v>30350</v>
          </cell>
          <cell r="D195">
            <v>34150</v>
          </cell>
          <cell r="E195">
            <v>37900</v>
          </cell>
          <cell r="F195">
            <v>40950</v>
          </cell>
          <cell r="G195">
            <v>44000</v>
          </cell>
          <cell r="H195">
            <v>47000</v>
          </cell>
          <cell r="I195">
            <v>50050</v>
          </cell>
        </row>
        <row r="196">
          <cell r="A196" t="str">
            <v>Glascock-GA201380</v>
          </cell>
          <cell r="B196">
            <v>26550</v>
          </cell>
          <cell r="C196">
            <v>30350</v>
          </cell>
          <cell r="D196">
            <v>34150</v>
          </cell>
          <cell r="E196">
            <v>37900</v>
          </cell>
          <cell r="F196">
            <v>40950</v>
          </cell>
          <cell r="G196">
            <v>44000</v>
          </cell>
          <cell r="H196">
            <v>47000</v>
          </cell>
          <cell r="I196">
            <v>50050</v>
          </cell>
        </row>
        <row r="197">
          <cell r="A197" t="str">
            <v>Glynn-GA201380</v>
          </cell>
          <cell r="B197">
            <v>32050</v>
          </cell>
          <cell r="C197">
            <v>36600</v>
          </cell>
          <cell r="D197">
            <v>41200</v>
          </cell>
          <cell r="E197">
            <v>45750</v>
          </cell>
          <cell r="F197">
            <v>49450</v>
          </cell>
          <cell r="G197">
            <v>53100</v>
          </cell>
          <cell r="H197">
            <v>56750</v>
          </cell>
          <cell r="I197">
            <v>60400</v>
          </cell>
        </row>
        <row r="198">
          <cell r="A198" t="str">
            <v>Gordon-GA201380</v>
          </cell>
          <cell r="B198">
            <v>28600</v>
          </cell>
          <cell r="C198">
            <v>32650</v>
          </cell>
          <cell r="D198">
            <v>36750</v>
          </cell>
          <cell r="E198">
            <v>40800</v>
          </cell>
          <cell r="F198">
            <v>44100</v>
          </cell>
          <cell r="G198">
            <v>47350</v>
          </cell>
          <cell r="H198">
            <v>50600</v>
          </cell>
          <cell r="I198">
            <v>53900</v>
          </cell>
        </row>
        <row r="199">
          <cell r="A199" t="str">
            <v>Grady-GA201380</v>
          </cell>
          <cell r="B199">
            <v>25550</v>
          </cell>
          <cell r="C199">
            <v>29200</v>
          </cell>
          <cell r="D199">
            <v>32850</v>
          </cell>
          <cell r="E199">
            <v>36500</v>
          </cell>
          <cell r="F199">
            <v>39450</v>
          </cell>
          <cell r="G199">
            <v>42350</v>
          </cell>
          <cell r="H199">
            <v>45300</v>
          </cell>
          <cell r="I199">
            <v>48200</v>
          </cell>
        </row>
        <row r="200">
          <cell r="A200" t="str">
            <v>Greene-GA201380</v>
          </cell>
          <cell r="B200">
            <v>25550</v>
          </cell>
          <cell r="C200">
            <v>29200</v>
          </cell>
          <cell r="D200">
            <v>32850</v>
          </cell>
          <cell r="E200">
            <v>36500</v>
          </cell>
          <cell r="F200">
            <v>39450</v>
          </cell>
          <cell r="G200">
            <v>42350</v>
          </cell>
          <cell r="H200">
            <v>45300</v>
          </cell>
          <cell r="I200">
            <v>48200</v>
          </cell>
        </row>
        <row r="201">
          <cell r="A201" t="str">
            <v>Gwinnett-GA201380</v>
          </cell>
          <cell r="B201">
            <v>37150</v>
          </cell>
          <cell r="C201">
            <v>42450</v>
          </cell>
          <cell r="D201">
            <v>47750</v>
          </cell>
          <cell r="E201">
            <v>53050</v>
          </cell>
          <cell r="F201">
            <v>57300</v>
          </cell>
          <cell r="G201">
            <v>61550</v>
          </cell>
          <cell r="H201">
            <v>65800</v>
          </cell>
          <cell r="I201">
            <v>70050</v>
          </cell>
        </row>
        <row r="202">
          <cell r="A202" t="str">
            <v>Habersham-GA201380</v>
          </cell>
          <cell r="B202">
            <v>29300</v>
          </cell>
          <cell r="C202">
            <v>33500</v>
          </cell>
          <cell r="D202">
            <v>37700</v>
          </cell>
          <cell r="E202">
            <v>41850</v>
          </cell>
          <cell r="F202">
            <v>45200</v>
          </cell>
          <cell r="G202">
            <v>48550</v>
          </cell>
          <cell r="H202">
            <v>51900</v>
          </cell>
          <cell r="I202">
            <v>55250</v>
          </cell>
        </row>
        <row r="203">
          <cell r="A203" t="str">
            <v>Hall-GA201380</v>
          </cell>
          <cell r="B203">
            <v>33050</v>
          </cell>
          <cell r="C203">
            <v>37750</v>
          </cell>
          <cell r="D203">
            <v>42450</v>
          </cell>
          <cell r="E203">
            <v>47150</v>
          </cell>
          <cell r="F203">
            <v>50950</v>
          </cell>
          <cell r="G203">
            <v>54700</v>
          </cell>
          <cell r="H203">
            <v>58500</v>
          </cell>
          <cell r="I203">
            <v>62250</v>
          </cell>
        </row>
        <row r="204">
          <cell r="A204" t="str">
            <v>Hancock-GA201380</v>
          </cell>
          <cell r="B204">
            <v>25550</v>
          </cell>
          <cell r="C204">
            <v>29200</v>
          </cell>
          <cell r="D204">
            <v>32850</v>
          </cell>
          <cell r="E204">
            <v>36500</v>
          </cell>
          <cell r="F204">
            <v>39450</v>
          </cell>
          <cell r="G204">
            <v>42350</v>
          </cell>
          <cell r="H204">
            <v>45300</v>
          </cell>
          <cell r="I204">
            <v>48200</v>
          </cell>
        </row>
        <row r="205">
          <cell r="A205" t="str">
            <v>Haralson-GA201380</v>
          </cell>
          <cell r="B205">
            <v>27000</v>
          </cell>
          <cell r="C205">
            <v>30850</v>
          </cell>
          <cell r="D205">
            <v>34700</v>
          </cell>
          <cell r="E205">
            <v>38550</v>
          </cell>
          <cell r="F205">
            <v>41650</v>
          </cell>
          <cell r="G205">
            <v>44750</v>
          </cell>
          <cell r="H205">
            <v>47850</v>
          </cell>
          <cell r="I205">
            <v>50900</v>
          </cell>
        </row>
        <row r="206">
          <cell r="A206" t="str">
            <v>Harris-GA201380</v>
          </cell>
          <cell r="B206">
            <v>27900</v>
          </cell>
          <cell r="C206">
            <v>31850</v>
          </cell>
          <cell r="D206">
            <v>35850</v>
          </cell>
          <cell r="E206">
            <v>39800</v>
          </cell>
          <cell r="F206">
            <v>43000</v>
          </cell>
          <cell r="G206">
            <v>46200</v>
          </cell>
          <cell r="H206">
            <v>49400</v>
          </cell>
          <cell r="I206">
            <v>52550</v>
          </cell>
        </row>
        <row r="207">
          <cell r="A207" t="str">
            <v>Hart-GA201380</v>
          </cell>
          <cell r="B207">
            <v>26950</v>
          </cell>
          <cell r="C207">
            <v>30800</v>
          </cell>
          <cell r="D207">
            <v>34650</v>
          </cell>
          <cell r="E207">
            <v>38500</v>
          </cell>
          <cell r="F207">
            <v>41600</v>
          </cell>
          <cell r="G207">
            <v>44700</v>
          </cell>
          <cell r="H207">
            <v>47750</v>
          </cell>
          <cell r="I207">
            <v>50850</v>
          </cell>
        </row>
        <row r="208">
          <cell r="A208" t="str">
            <v>Heard-GA201380</v>
          </cell>
          <cell r="B208">
            <v>37150</v>
          </cell>
          <cell r="C208">
            <v>42450</v>
          </cell>
          <cell r="D208">
            <v>47750</v>
          </cell>
          <cell r="E208">
            <v>53050</v>
          </cell>
          <cell r="F208">
            <v>57300</v>
          </cell>
          <cell r="G208">
            <v>61550</v>
          </cell>
          <cell r="H208">
            <v>65800</v>
          </cell>
          <cell r="I208">
            <v>70050</v>
          </cell>
        </row>
        <row r="209">
          <cell r="A209" t="str">
            <v>Henry-GA201380</v>
          </cell>
          <cell r="B209">
            <v>37150</v>
          </cell>
          <cell r="C209">
            <v>42450</v>
          </cell>
          <cell r="D209">
            <v>47750</v>
          </cell>
          <cell r="E209">
            <v>53050</v>
          </cell>
          <cell r="F209">
            <v>57300</v>
          </cell>
          <cell r="G209">
            <v>61550</v>
          </cell>
          <cell r="H209">
            <v>65800</v>
          </cell>
          <cell r="I209">
            <v>70050</v>
          </cell>
        </row>
        <row r="210">
          <cell r="A210" t="str">
            <v>Houston-GA201380</v>
          </cell>
          <cell r="B210">
            <v>38500</v>
          </cell>
          <cell r="C210">
            <v>44000</v>
          </cell>
          <cell r="D210">
            <v>49500</v>
          </cell>
          <cell r="E210">
            <v>54950</v>
          </cell>
          <cell r="F210">
            <v>59350</v>
          </cell>
          <cell r="G210">
            <v>63750</v>
          </cell>
          <cell r="H210">
            <v>68150</v>
          </cell>
          <cell r="I210">
            <v>72550</v>
          </cell>
        </row>
        <row r="211">
          <cell r="A211" t="str">
            <v>Irwin-GA201380</v>
          </cell>
          <cell r="B211">
            <v>30000</v>
          </cell>
          <cell r="C211">
            <v>34300</v>
          </cell>
          <cell r="D211">
            <v>38600</v>
          </cell>
          <cell r="E211">
            <v>42850</v>
          </cell>
          <cell r="F211">
            <v>46300</v>
          </cell>
          <cell r="G211">
            <v>49750</v>
          </cell>
          <cell r="H211">
            <v>53150</v>
          </cell>
          <cell r="I211">
            <v>56600</v>
          </cell>
        </row>
        <row r="212">
          <cell r="A212" t="str">
            <v>Jackson-GA201380</v>
          </cell>
          <cell r="B212">
            <v>34650</v>
          </cell>
          <cell r="C212">
            <v>39600</v>
          </cell>
          <cell r="D212">
            <v>44550</v>
          </cell>
          <cell r="E212">
            <v>49500</v>
          </cell>
          <cell r="F212">
            <v>53500</v>
          </cell>
          <cell r="G212">
            <v>57450</v>
          </cell>
          <cell r="H212">
            <v>61400</v>
          </cell>
          <cell r="I212">
            <v>65350</v>
          </cell>
        </row>
        <row r="213">
          <cell r="A213" t="str">
            <v>Jasper-GA201380</v>
          </cell>
          <cell r="B213">
            <v>37150</v>
          </cell>
          <cell r="C213">
            <v>42450</v>
          </cell>
          <cell r="D213">
            <v>47750</v>
          </cell>
          <cell r="E213">
            <v>53050</v>
          </cell>
          <cell r="F213">
            <v>57300</v>
          </cell>
          <cell r="G213">
            <v>61550</v>
          </cell>
          <cell r="H213">
            <v>65800</v>
          </cell>
          <cell r="I213">
            <v>70050</v>
          </cell>
        </row>
        <row r="214">
          <cell r="A214" t="str">
            <v>Jeff Davis-GA201380</v>
          </cell>
          <cell r="B214">
            <v>25550</v>
          </cell>
          <cell r="C214">
            <v>29200</v>
          </cell>
          <cell r="D214">
            <v>32850</v>
          </cell>
          <cell r="E214">
            <v>36500</v>
          </cell>
          <cell r="F214">
            <v>39450</v>
          </cell>
          <cell r="G214">
            <v>42350</v>
          </cell>
          <cell r="H214">
            <v>45300</v>
          </cell>
          <cell r="I214">
            <v>48200</v>
          </cell>
        </row>
        <row r="215">
          <cell r="A215" t="str">
            <v>Jefferson-GA201380</v>
          </cell>
          <cell r="B215">
            <v>25550</v>
          </cell>
          <cell r="C215">
            <v>29200</v>
          </cell>
          <cell r="D215">
            <v>32850</v>
          </cell>
          <cell r="E215">
            <v>36500</v>
          </cell>
          <cell r="F215">
            <v>39450</v>
          </cell>
          <cell r="G215">
            <v>42350</v>
          </cell>
          <cell r="H215">
            <v>45300</v>
          </cell>
          <cell r="I215">
            <v>48200</v>
          </cell>
        </row>
        <row r="216">
          <cell r="A216" t="str">
            <v>Jenkins-GA201380</v>
          </cell>
          <cell r="B216">
            <v>25550</v>
          </cell>
          <cell r="C216">
            <v>29200</v>
          </cell>
          <cell r="D216">
            <v>32850</v>
          </cell>
          <cell r="E216">
            <v>36500</v>
          </cell>
          <cell r="F216">
            <v>39450</v>
          </cell>
          <cell r="G216">
            <v>42350</v>
          </cell>
          <cell r="H216">
            <v>45300</v>
          </cell>
          <cell r="I216">
            <v>48200</v>
          </cell>
        </row>
        <row r="217">
          <cell r="A217" t="str">
            <v>Johnson-GA201380</v>
          </cell>
          <cell r="B217">
            <v>25550</v>
          </cell>
          <cell r="C217">
            <v>29200</v>
          </cell>
          <cell r="D217">
            <v>32850</v>
          </cell>
          <cell r="E217">
            <v>36500</v>
          </cell>
          <cell r="F217">
            <v>39450</v>
          </cell>
          <cell r="G217">
            <v>42350</v>
          </cell>
          <cell r="H217">
            <v>45300</v>
          </cell>
          <cell r="I217">
            <v>48200</v>
          </cell>
        </row>
        <row r="218">
          <cell r="A218" t="str">
            <v>Jones-GA201380</v>
          </cell>
          <cell r="B218">
            <v>30450</v>
          </cell>
          <cell r="C218">
            <v>34800</v>
          </cell>
          <cell r="D218">
            <v>39150</v>
          </cell>
          <cell r="E218">
            <v>43500</v>
          </cell>
          <cell r="F218">
            <v>47000</v>
          </cell>
          <cell r="G218">
            <v>50500</v>
          </cell>
          <cell r="H218">
            <v>53950</v>
          </cell>
          <cell r="I218">
            <v>57450</v>
          </cell>
        </row>
        <row r="219">
          <cell r="A219" t="str">
            <v>Lamar-GA201380</v>
          </cell>
          <cell r="B219">
            <v>26050</v>
          </cell>
          <cell r="C219">
            <v>29800</v>
          </cell>
          <cell r="D219">
            <v>33500</v>
          </cell>
          <cell r="E219">
            <v>37200</v>
          </cell>
          <cell r="F219">
            <v>40200</v>
          </cell>
          <cell r="G219">
            <v>43200</v>
          </cell>
          <cell r="H219">
            <v>46150</v>
          </cell>
          <cell r="I219">
            <v>49150</v>
          </cell>
        </row>
        <row r="220">
          <cell r="A220" t="str">
            <v>Lanier-GA201380</v>
          </cell>
          <cell r="B220">
            <v>27100</v>
          </cell>
          <cell r="C220">
            <v>31000</v>
          </cell>
          <cell r="D220">
            <v>34850</v>
          </cell>
          <cell r="E220">
            <v>38700</v>
          </cell>
          <cell r="F220">
            <v>41800</v>
          </cell>
          <cell r="G220">
            <v>44900</v>
          </cell>
          <cell r="H220">
            <v>48000</v>
          </cell>
          <cell r="I220">
            <v>51100</v>
          </cell>
        </row>
        <row r="221">
          <cell r="A221" t="str">
            <v>Laurens-GA201380</v>
          </cell>
          <cell r="B221">
            <v>27650</v>
          </cell>
          <cell r="C221">
            <v>31600</v>
          </cell>
          <cell r="D221">
            <v>35550</v>
          </cell>
          <cell r="E221">
            <v>39500</v>
          </cell>
          <cell r="F221">
            <v>42700</v>
          </cell>
          <cell r="G221">
            <v>45850</v>
          </cell>
          <cell r="H221">
            <v>49000</v>
          </cell>
          <cell r="I221">
            <v>52150</v>
          </cell>
        </row>
        <row r="222">
          <cell r="A222" t="str">
            <v>Lee-GA201380</v>
          </cell>
          <cell r="B222">
            <v>27550</v>
          </cell>
          <cell r="C222">
            <v>31450</v>
          </cell>
          <cell r="D222">
            <v>35400</v>
          </cell>
          <cell r="E222">
            <v>39300</v>
          </cell>
          <cell r="F222">
            <v>42450</v>
          </cell>
          <cell r="G222">
            <v>45600</v>
          </cell>
          <cell r="H222">
            <v>48750</v>
          </cell>
          <cell r="I222">
            <v>51900</v>
          </cell>
        </row>
        <row r="223">
          <cell r="A223" t="str">
            <v>Liberty-GA201380</v>
          </cell>
          <cell r="B223">
            <v>27750</v>
          </cell>
          <cell r="C223">
            <v>31700</v>
          </cell>
          <cell r="D223">
            <v>35650</v>
          </cell>
          <cell r="E223">
            <v>39600</v>
          </cell>
          <cell r="F223">
            <v>42800</v>
          </cell>
          <cell r="G223">
            <v>45950</v>
          </cell>
          <cell r="H223">
            <v>49150</v>
          </cell>
          <cell r="I223">
            <v>52300</v>
          </cell>
        </row>
        <row r="224">
          <cell r="A224" t="str">
            <v>Lincoln-GA201380</v>
          </cell>
          <cell r="B224">
            <v>26150</v>
          </cell>
          <cell r="C224">
            <v>29850</v>
          </cell>
          <cell r="D224">
            <v>33600</v>
          </cell>
          <cell r="E224">
            <v>37300</v>
          </cell>
          <cell r="F224">
            <v>40300</v>
          </cell>
          <cell r="G224">
            <v>43300</v>
          </cell>
          <cell r="H224">
            <v>46300</v>
          </cell>
          <cell r="I224">
            <v>49250</v>
          </cell>
        </row>
        <row r="225">
          <cell r="A225" t="str">
            <v>Long-GA201380</v>
          </cell>
          <cell r="B225">
            <v>27800</v>
          </cell>
          <cell r="C225">
            <v>31800</v>
          </cell>
          <cell r="D225">
            <v>35750</v>
          </cell>
          <cell r="E225">
            <v>39700</v>
          </cell>
          <cell r="F225">
            <v>42900</v>
          </cell>
          <cell r="G225">
            <v>46100</v>
          </cell>
          <cell r="H225">
            <v>49250</v>
          </cell>
          <cell r="I225">
            <v>52450</v>
          </cell>
        </row>
        <row r="226">
          <cell r="A226" t="str">
            <v>Lowndes-GA201380</v>
          </cell>
          <cell r="B226">
            <v>27100</v>
          </cell>
          <cell r="C226">
            <v>31000</v>
          </cell>
          <cell r="D226">
            <v>34850</v>
          </cell>
          <cell r="E226">
            <v>38700</v>
          </cell>
          <cell r="F226">
            <v>41800</v>
          </cell>
          <cell r="G226">
            <v>44900</v>
          </cell>
          <cell r="H226">
            <v>48000</v>
          </cell>
          <cell r="I226">
            <v>51100</v>
          </cell>
        </row>
        <row r="227">
          <cell r="A227" t="str">
            <v>Lumpkin-GA201380</v>
          </cell>
          <cell r="B227">
            <v>30000</v>
          </cell>
          <cell r="C227">
            <v>34250</v>
          </cell>
          <cell r="D227">
            <v>38550</v>
          </cell>
          <cell r="E227">
            <v>42800</v>
          </cell>
          <cell r="F227">
            <v>46250</v>
          </cell>
          <cell r="G227">
            <v>49650</v>
          </cell>
          <cell r="H227">
            <v>53100</v>
          </cell>
          <cell r="I227">
            <v>56500</v>
          </cell>
        </row>
        <row r="228">
          <cell r="A228" t="str">
            <v>McDuffie-GA201380</v>
          </cell>
          <cell r="B228">
            <v>31850</v>
          </cell>
          <cell r="C228">
            <v>36400</v>
          </cell>
          <cell r="D228">
            <v>40950</v>
          </cell>
          <cell r="E228">
            <v>45450</v>
          </cell>
          <cell r="F228">
            <v>49100</v>
          </cell>
          <cell r="G228">
            <v>52750</v>
          </cell>
          <cell r="H228">
            <v>56400</v>
          </cell>
          <cell r="I228">
            <v>60000</v>
          </cell>
        </row>
        <row r="229">
          <cell r="A229" t="str">
            <v>McIntosh-GA201380</v>
          </cell>
          <cell r="B229">
            <v>32050</v>
          </cell>
          <cell r="C229">
            <v>36600</v>
          </cell>
          <cell r="D229">
            <v>41200</v>
          </cell>
          <cell r="E229">
            <v>45750</v>
          </cell>
          <cell r="F229">
            <v>49450</v>
          </cell>
          <cell r="G229">
            <v>53100</v>
          </cell>
          <cell r="H229">
            <v>56750</v>
          </cell>
          <cell r="I229">
            <v>60400</v>
          </cell>
        </row>
        <row r="230">
          <cell r="A230" t="str">
            <v>Macon-GA201380</v>
          </cell>
          <cell r="B230">
            <v>25550</v>
          </cell>
          <cell r="C230">
            <v>29200</v>
          </cell>
          <cell r="D230">
            <v>32850</v>
          </cell>
          <cell r="E230">
            <v>36500</v>
          </cell>
          <cell r="F230">
            <v>39450</v>
          </cell>
          <cell r="G230">
            <v>42350</v>
          </cell>
          <cell r="H230">
            <v>45300</v>
          </cell>
          <cell r="I230">
            <v>48200</v>
          </cell>
        </row>
        <row r="231">
          <cell r="A231" t="str">
            <v>Madison-GA201380</v>
          </cell>
          <cell r="B231">
            <v>32700</v>
          </cell>
          <cell r="C231">
            <v>37400</v>
          </cell>
          <cell r="D231">
            <v>42050</v>
          </cell>
          <cell r="E231">
            <v>46700</v>
          </cell>
          <cell r="F231">
            <v>50450</v>
          </cell>
          <cell r="G231">
            <v>54200</v>
          </cell>
          <cell r="H231">
            <v>57950</v>
          </cell>
          <cell r="I231">
            <v>61650</v>
          </cell>
        </row>
        <row r="232">
          <cell r="A232" t="str">
            <v>Marion-GA201380</v>
          </cell>
          <cell r="B232">
            <v>27900</v>
          </cell>
          <cell r="C232">
            <v>31850</v>
          </cell>
          <cell r="D232">
            <v>35850</v>
          </cell>
          <cell r="E232">
            <v>39800</v>
          </cell>
          <cell r="F232">
            <v>43000</v>
          </cell>
          <cell r="G232">
            <v>46200</v>
          </cell>
          <cell r="H232">
            <v>49400</v>
          </cell>
          <cell r="I232">
            <v>52550</v>
          </cell>
        </row>
        <row r="233">
          <cell r="A233" t="str">
            <v>Meriwether-GA201380</v>
          </cell>
          <cell r="B233">
            <v>28100</v>
          </cell>
          <cell r="C233">
            <v>32100</v>
          </cell>
          <cell r="D233">
            <v>36100</v>
          </cell>
          <cell r="E233">
            <v>40100</v>
          </cell>
          <cell r="F233">
            <v>43350</v>
          </cell>
          <cell r="G233">
            <v>46550</v>
          </cell>
          <cell r="H233">
            <v>49750</v>
          </cell>
          <cell r="I233">
            <v>52950</v>
          </cell>
        </row>
        <row r="234">
          <cell r="A234" t="str">
            <v>Miller-GA201380</v>
          </cell>
          <cell r="B234">
            <v>25550</v>
          </cell>
          <cell r="C234">
            <v>29200</v>
          </cell>
          <cell r="D234">
            <v>32850</v>
          </cell>
          <cell r="E234">
            <v>36500</v>
          </cell>
          <cell r="F234">
            <v>39450</v>
          </cell>
          <cell r="G234">
            <v>42350</v>
          </cell>
          <cell r="H234">
            <v>45300</v>
          </cell>
          <cell r="I234">
            <v>48200</v>
          </cell>
        </row>
        <row r="235">
          <cell r="A235" t="str">
            <v>Mitchell-GA201380</v>
          </cell>
          <cell r="B235">
            <v>26150</v>
          </cell>
          <cell r="C235">
            <v>29900</v>
          </cell>
          <cell r="D235">
            <v>33650</v>
          </cell>
          <cell r="E235">
            <v>37350</v>
          </cell>
          <cell r="F235">
            <v>40350</v>
          </cell>
          <cell r="G235">
            <v>43350</v>
          </cell>
          <cell r="H235">
            <v>46350</v>
          </cell>
          <cell r="I235">
            <v>49350</v>
          </cell>
        </row>
        <row r="236">
          <cell r="A236" t="str">
            <v>Monroe-GA201380</v>
          </cell>
          <cell r="B236">
            <v>36350</v>
          </cell>
          <cell r="C236">
            <v>41550</v>
          </cell>
          <cell r="D236">
            <v>46750</v>
          </cell>
          <cell r="E236">
            <v>51900</v>
          </cell>
          <cell r="F236">
            <v>56100</v>
          </cell>
          <cell r="G236">
            <v>60250</v>
          </cell>
          <cell r="H236">
            <v>64400</v>
          </cell>
          <cell r="I236">
            <v>68550</v>
          </cell>
        </row>
        <row r="237">
          <cell r="A237" t="str">
            <v>Montgomery-GA201380</v>
          </cell>
          <cell r="B237">
            <v>27400</v>
          </cell>
          <cell r="C237">
            <v>31300</v>
          </cell>
          <cell r="D237">
            <v>35200</v>
          </cell>
          <cell r="E237">
            <v>39100</v>
          </cell>
          <cell r="F237">
            <v>42250</v>
          </cell>
          <cell r="G237">
            <v>45400</v>
          </cell>
          <cell r="H237">
            <v>48500</v>
          </cell>
          <cell r="I237">
            <v>51650</v>
          </cell>
        </row>
        <row r="238">
          <cell r="A238" t="str">
            <v>Morgan-GA201380</v>
          </cell>
          <cell r="B238">
            <v>33800</v>
          </cell>
          <cell r="C238">
            <v>38600</v>
          </cell>
          <cell r="D238">
            <v>43450</v>
          </cell>
          <cell r="E238">
            <v>48250</v>
          </cell>
          <cell r="F238">
            <v>52150</v>
          </cell>
          <cell r="G238">
            <v>56000</v>
          </cell>
          <cell r="H238">
            <v>59850</v>
          </cell>
          <cell r="I238">
            <v>63700</v>
          </cell>
        </row>
        <row r="239">
          <cell r="A239" t="str">
            <v>Murray-GA201380</v>
          </cell>
          <cell r="B239">
            <v>27100</v>
          </cell>
          <cell r="C239">
            <v>30950</v>
          </cell>
          <cell r="D239">
            <v>34800</v>
          </cell>
          <cell r="E239">
            <v>38650</v>
          </cell>
          <cell r="F239">
            <v>41750</v>
          </cell>
          <cell r="G239">
            <v>44850</v>
          </cell>
          <cell r="H239">
            <v>47950</v>
          </cell>
          <cell r="I239">
            <v>51050</v>
          </cell>
        </row>
        <row r="240">
          <cell r="A240" t="str">
            <v>Muscogee-GA201380</v>
          </cell>
          <cell r="B240">
            <v>27900</v>
          </cell>
          <cell r="C240">
            <v>31850</v>
          </cell>
          <cell r="D240">
            <v>35850</v>
          </cell>
          <cell r="E240">
            <v>39800</v>
          </cell>
          <cell r="F240">
            <v>43000</v>
          </cell>
          <cell r="G240">
            <v>46200</v>
          </cell>
          <cell r="H240">
            <v>49400</v>
          </cell>
          <cell r="I240">
            <v>52550</v>
          </cell>
        </row>
        <row r="241">
          <cell r="A241" t="str">
            <v>Newton-GA201380</v>
          </cell>
          <cell r="B241">
            <v>37150</v>
          </cell>
          <cell r="C241">
            <v>42450</v>
          </cell>
          <cell r="D241">
            <v>47750</v>
          </cell>
          <cell r="E241">
            <v>53050</v>
          </cell>
          <cell r="F241">
            <v>57300</v>
          </cell>
          <cell r="G241">
            <v>61550</v>
          </cell>
          <cell r="H241">
            <v>65800</v>
          </cell>
          <cell r="I241">
            <v>70050</v>
          </cell>
        </row>
        <row r="242">
          <cell r="A242" t="str">
            <v>Oconee-GA201380</v>
          </cell>
          <cell r="B242">
            <v>32700</v>
          </cell>
          <cell r="C242">
            <v>37400</v>
          </cell>
          <cell r="D242">
            <v>42050</v>
          </cell>
          <cell r="E242">
            <v>46700</v>
          </cell>
          <cell r="F242">
            <v>50450</v>
          </cell>
          <cell r="G242">
            <v>54200</v>
          </cell>
          <cell r="H242">
            <v>57950</v>
          </cell>
          <cell r="I242">
            <v>61650</v>
          </cell>
        </row>
        <row r="243">
          <cell r="A243" t="str">
            <v>Oglethorpe-GA201380</v>
          </cell>
          <cell r="B243">
            <v>32700</v>
          </cell>
          <cell r="C243">
            <v>37400</v>
          </cell>
          <cell r="D243">
            <v>42050</v>
          </cell>
          <cell r="E243">
            <v>46700</v>
          </cell>
          <cell r="F243">
            <v>50450</v>
          </cell>
          <cell r="G243">
            <v>54200</v>
          </cell>
          <cell r="H243">
            <v>57950</v>
          </cell>
          <cell r="I243">
            <v>61650</v>
          </cell>
        </row>
        <row r="244">
          <cell r="A244" t="str">
            <v>Paulding-GA201380</v>
          </cell>
          <cell r="B244">
            <v>37150</v>
          </cell>
          <cell r="C244">
            <v>42450</v>
          </cell>
          <cell r="D244">
            <v>47750</v>
          </cell>
          <cell r="E244">
            <v>53050</v>
          </cell>
          <cell r="F244">
            <v>57300</v>
          </cell>
          <cell r="G244">
            <v>61550</v>
          </cell>
          <cell r="H244">
            <v>65800</v>
          </cell>
          <cell r="I244">
            <v>70050</v>
          </cell>
        </row>
        <row r="245">
          <cell r="A245" t="str">
            <v>Peach-GA201380</v>
          </cell>
          <cell r="B245">
            <v>32000</v>
          </cell>
          <cell r="C245">
            <v>36600</v>
          </cell>
          <cell r="D245">
            <v>41150</v>
          </cell>
          <cell r="E245">
            <v>45700</v>
          </cell>
          <cell r="F245">
            <v>49400</v>
          </cell>
          <cell r="G245">
            <v>53050</v>
          </cell>
          <cell r="H245">
            <v>56700</v>
          </cell>
          <cell r="I245">
            <v>60350</v>
          </cell>
        </row>
        <row r="246">
          <cell r="A246" t="str">
            <v>Pickens-GA201380</v>
          </cell>
          <cell r="B246">
            <v>37150</v>
          </cell>
          <cell r="C246">
            <v>42450</v>
          </cell>
          <cell r="D246">
            <v>47750</v>
          </cell>
          <cell r="E246">
            <v>53050</v>
          </cell>
          <cell r="F246">
            <v>57300</v>
          </cell>
          <cell r="G246">
            <v>61550</v>
          </cell>
          <cell r="H246">
            <v>65800</v>
          </cell>
          <cell r="I246">
            <v>70050</v>
          </cell>
        </row>
        <row r="247">
          <cell r="A247" t="str">
            <v>Pierce-GA201380</v>
          </cell>
          <cell r="B247">
            <v>28100</v>
          </cell>
          <cell r="C247">
            <v>32100</v>
          </cell>
          <cell r="D247">
            <v>36100</v>
          </cell>
          <cell r="E247">
            <v>40100</v>
          </cell>
          <cell r="F247">
            <v>43350</v>
          </cell>
          <cell r="G247">
            <v>46550</v>
          </cell>
          <cell r="H247">
            <v>49750</v>
          </cell>
          <cell r="I247">
            <v>52950</v>
          </cell>
        </row>
        <row r="248">
          <cell r="A248" t="str">
            <v>Pike-GA201380</v>
          </cell>
          <cell r="B248">
            <v>37150</v>
          </cell>
          <cell r="C248">
            <v>42450</v>
          </cell>
          <cell r="D248">
            <v>47750</v>
          </cell>
          <cell r="E248">
            <v>53050</v>
          </cell>
          <cell r="F248">
            <v>57300</v>
          </cell>
          <cell r="G248">
            <v>61550</v>
          </cell>
          <cell r="H248">
            <v>65800</v>
          </cell>
          <cell r="I248">
            <v>70050</v>
          </cell>
        </row>
        <row r="249">
          <cell r="A249" t="str">
            <v>Polk-GA201380</v>
          </cell>
          <cell r="B249">
            <v>25900</v>
          </cell>
          <cell r="C249">
            <v>29600</v>
          </cell>
          <cell r="D249">
            <v>33300</v>
          </cell>
          <cell r="E249">
            <v>37000</v>
          </cell>
          <cell r="F249">
            <v>40000</v>
          </cell>
          <cell r="G249">
            <v>42950</v>
          </cell>
          <cell r="H249">
            <v>45900</v>
          </cell>
          <cell r="I249">
            <v>48850</v>
          </cell>
        </row>
        <row r="250">
          <cell r="A250" t="str">
            <v>Pulaski-GA201380</v>
          </cell>
          <cell r="B250">
            <v>27750</v>
          </cell>
          <cell r="C250">
            <v>31700</v>
          </cell>
          <cell r="D250">
            <v>35650</v>
          </cell>
          <cell r="E250">
            <v>39600</v>
          </cell>
          <cell r="F250">
            <v>42800</v>
          </cell>
          <cell r="G250">
            <v>45950</v>
          </cell>
          <cell r="H250">
            <v>49150</v>
          </cell>
          <cell r="I250">
            <v>52300</v>
          </cell>
        </row>
        <row r="251">
          <cell r="A251" t="str">
            <v>Putnam-GA201380</v>
          </cell>
          <cell r="B251">
            <v>29650</v>
          </cell>
          <cell r="C251">
            <v>33850</v>
          </cell>
          <cell r="D251">
            <v>38100</v>
          </cell>
          <cell r="E251">
            <v>42300</v>
          </cell>
          <cell r="F251">
            <v>45700</v>
          </cell>
          <cell r="G251">
            <v>49100</v>
          </cell>
          <cell r="H251">
            <v>52500</v>
          </cell>
          <cell r="I251">
            <v>55850</v>
          </cell>
        </row>
        <row r="252">
          <cell r="A252" t="str">
            <v>Quitman-GA201380</v>
          </cell>
          <cell r="B252">
            <v>25550</v>
          </cell>
          <cell r="C252">
            <v>29200</v>
          </cell>
          <cell r="D252">
            <v>32850</v>
          </cell>
          <cell r="E252">
            <v>36500</v>
          </cell>
          <cell r="F252">
            <v>39450</v>
          </cell>
          <cell r="G252">
            <v>42350</v>
          </cell>
          <cell r="H252">
            <v>45300</v>
          </cell>
          <cell r="I252">
            <v>48200</v>
          </cell>
        </row>
        <row r="253">
          <cell r="A253" t="str">
            <v>Rabun-GA201380</v>
          </cell>
          <cell r="B253">
            <v>30050</v>
          </cell>
          <cell r="C253">
            <v>34350</v>
          </cell>
          <cell r="D253">
            <v>38650</v>
          </cell>
          <cell r="E253">
            <v>42900</v>
          </cell>
          <cell r="F253">
            <v>46350</v>
          </cell>
          <cell r="G253">
            <v>49800</v>
          </cell>
          <cell r="H253">
            <v>53200</v>
          </cell>
          <cell r="I253">
            <v>56650</v>
          </cell>
        </row>
        <row r="254">
          <cell r="A254" t="str">
            <v>Randolph-GA201380</v>
          </cell>
          <cell r="B254">
            <v>25550</v>
          </cell>
          <cell r="C254">
            <v>29200</v>
          </cell>
          <cell r="D254">
            <v>32850</v>
          </cell>
          <cell r="E254">
            <v>36500</v>
          </cell>
          <cell r="F254">
            <v>39450</v>
          </cell>
          <cell r="G254">
            <v>42350</v>
          </cell>
          <cell r="H254">
            <v>45300</v>
          </cell>
          <cell r="I254">
            <v>48200</v>
          </cell>
        </row>
        <row r="255">
          <cell r="A255" t="str">
            <v>Richmond-GA201380</v>
          </cell>
          <cell r="B255">
            <v>31850</v>
          </cell>
          <cell r="C255">
            <v>36400</v>
          </cell>
          <cell r="D255">
            <v>40950</v>
          </cell>
          <cell r="E255">
            <v>45450</v>
          </cell>
          <cell r="F255">
            <v>49100</v>
          </cell>
          <cell r="G255">
            <v>52750</v>
          </cell>
          <cell r="H255">
            <v>56400</v>
          </cell>
          <cell r="I255">
            <v>60000</v>
          </cell>
        </row>
        <row r="256">
          <cell r="A256" t="str">
            <v>Rockdale-GA201380</v>
          </cell>
          <cell r="B256">
            <v>37150</v>
          </cell>
          <cell r="C256">
            <v>42450</v>
          </cell>
          <cell r="D256">
            <v>47750</v>
          </cell>
          <cell r="E256">
            <v>53050</v>
          </cell>
          <cell r="F256">
            <v>57300</v>
          </cell>
          <cell r="G256">
            <v>61550</v>
          </cell>
          <cell r="H256">
            <v>65800</v>
          </cell>
          <cell r="I256">
            <v>70050</v>
          </cell>
        </row>
        <row r="257">
          <cell r="A257" t="str">
            <v>Schley-GA201380</v>
          </cell>
          <cell r="B257">
            <v>28150</v>
          </cell>
          <cell r="C257">
            <v>32150</v>
          </cell>
          <cell r="D257">
            <v>36150</v>
          </cell>
          <cell r="E257">
            <v>40150</v>
          </cell>
          <cell r="F257">
            <v>43400</v>
          </cell>
          <cell r="G257">
            <v>46600</v>
          </cell>
          <cell r="H257">
            <v>49800</v>
          </cell>
          <cell r="I257">
            <v>53000</v>
          </cell>
        </row>
        <row r="258">
          <cell r="A258" t="str">
            <v>Screven-GA201380</v>
          </cell>
          <cell r="B258">
            <v>26500</v>
          </cell>
          <cell r="C258">
            <v>30300</v>
          </cell>
          <cell r="D258">
            <v>34100</v>
          </cell>
          <cell r="E258">
            <v>37850</v>
          </cell>
          <cell r="F258">
            <v>40900</v>
          </cell>
          <cell r="G258">
            <v>43950</v>
          </cell>
          <cell r="H258">
            <v>46950</v>
          </cell>
          <cell r="I258">
            <v>50000</v>
          </cell>
        </row>
        <row r="259">
          <cell r="A259" t="str">
            <v>Seminole-GA201380</v>
          </cell>
          <cell r="B259">
            <v>25550</v>
          </cell>
          <cell r="C259">
            <v>29200</v>
          </cell>
          <cell r="D259">
            <v>32850</v>
          </cell>
          <cell r="E259">
            <v>36500</v>
          </cell>
          <cell r="F259">
            <v>39450</v>
          </cell>
          <cell r="G259">
            <v>42350</v>
          </cell>
          <cell r="H259">
            <v>45300</v>
          </cell>
          <cell r="I259">
            <v>48200</v>
          </cell>
        </row>
        <row r="260">
          <cell r="A260" t="str">
            <v>Spalding-GA201380</v>
          </cell>
          <cell r="B260">
            <v>37150</v>
          </cell>
          <cell r="C260">
            <v>42450</v>
          </cell>
          <cell r="D260">
            <v>47750</v>
          </cell>
          <cell r="E260">
            <v>53050</v>
          </cell>
          <cell r="F260">
            <v>57300</v>
          </cell>
          <cell r="G260">
            <v>61550</v>
          </cell>
          <cell r="H260">
            <v>65800</v>
          </cell>
          <cell r="I260">
            <v>70050</v>
          </cell>
        </row>
        <row r="261">
          <cell r="A261" t="str">
            <v>Stephens-GA201380</v>
          </cell>
          <cell r="B261">
            <v>25550</v>
          </cell>
          <cell r="C261">
            <v>29200</v>
          </cell>
          <cell r="D261">
            <v>32850</v>
          </cell>
          <cell r="E261">
            <v>36500</v>
          </cell>
          <cell r="F261">
            <v>39450</v>
          </cell>
          <cell r="G261">
            <v>42350</v>
          </cell>
          <cell r="H261">
            <v>45300</v>
          </cell>
          <cell r="I261">
            <v>48200</v>
          </cell>
        </row>
        <row r="262">
          <cell r="A262" t="str">
            <v>Stewart-GA201380</v>
          </cell>
          <cell r="B262">
            <v>25550</v>
          </cell>
          <cell r="C262">
            <v>29200</v>
          </cell>
          <cell r="D262">
            <v>32850</v>
          </cell>
          <cell r="E262">
            <v>36500</v>
          </cell>
          <cell r="F262">
            <v>39450</v>
          </cell>
          <cell r="G262">
            <v>42350</v>
          </cell>
          <cell r="H262">
            <v>45300</v>
          </cell>
          <cell r="I262">
            <v>48200</v>
          </cell>
        </row>
        <row r="263">
          <cell r="A263" t="str">
            <v>Sumter-GA201380</v>
          </cell>
          <cell r="B263">
            <v>25550</v>
          </cell>
          <cell r="C263">
            <v>29200</v>
          </cell>
          <cell r="D263">
            <v>32850</v>
          </cell>
          <cell r="E263">
            <v>36500</v>
          </cell>
          <cell r="F263">
            <v>39450</v>
          </cell>
          <cell r="G263">
            <v>42350</v>
          </cell>
          <cell r="H263">
            <v>45300</v>
          </cell>
          <cell r="I263">
            <v>48200</v>
          </cell>
        </row>
        <row r="264">
          <cell r="A264" t="str">
            <v>Talbot-GA201380</v>
          </cell>
          <cell r="B264">
            <v>26000</v>
          </cell>
          <cell r="C264">
            <v>29700</v>
          </cell>
          <cell r="D264">
            <v>33400</v>
          </cell>
          <cell r="E264">
            <v>37100</v>
          </cell>
          <cell r="F264">
            <v>40100</v>
          </cell>
          <cell r="G264">
            <v>43050</v>
          </cell>
          <cell r="H264">
            <v>46050</v>
          </cell>
          <cell r="I264">
            <v>49000</v>
          </cell>
        </row>
        <row r="265">
          <cell r="A265" t="str">
            <v>Taliaferro-GA201380</v>
          </cell>
          <cell r="B265">
            <v>25550</v>
          </cell>
          <cell r="C265">
            <v>29200</v>
          </cell>
          <cell r="D265">
            <v>32850</v>
          </cell>
          <cell r="E265">
            <v>36500</v>
          </cell>
          <cell r="F265">
            <v>39450</v>
          </cell>
          <cell r="G265">
            <v>42350</v>
          </cell>
          <cell r="H265">
            <v>45300</v>
          </cell>
          <cell r="I265">
            <v>48200</v>
          </cell>
        </row>
        <row r="266">
          <cell r="A266" t="str">
            <v>Tattnall-GA201380</v>
          </cell>
          <cell r="B266">
            <v>27200</v>
          </cell>
          <cell r="C266">
            <v>31050</v>
          </cell>
          <cell r="D266">
            <v>34950</v>
          </cell>
          <cell r="E266">
            <v>38800</v>
          </cell>
          <cell r="F266">
            <v>41950</v>
          </cell>
          <cell r="G266">
            <v>45050</v>
          </cell>
          <cell r="H266">
            <v>48150</v>
          </cell>
          <cell r="I266">
            <v>51250</v>
          </cell>
        </row>
        <row r="267">
          <cell r="A267" t="str">
            <v>Taylor-GA201380</v>
          </cell>
          <cell r="B267">
            <v>25550</v>
          </cell>
          <cell r="C267">
            <v>29200</v>
          </cell>
          <cell r="D267">
            <v>32850</v>
          </cell>
          <cell r="E267">
            <v>36500</v>
          </cell>
          <cell r="F267">
            <v>39450</v>
          </cell>
          <cell r="G267">
            <v>42350</v>
          </cell>
          <cell r="H267">
            <v>45300</v>
          </cell>
          <cell r="I267">
            <v>48200</v>
          </cell>
        </row>
        <row r="268">
          <cell r="A268" t="str">
            <v>Telfair-GA201380</v>
          </cell>
          <cell r="B268">
            <v>25550</v>
          </cell>
          <cell r="C268">
            <v>29200</v>
          </cell>
          <cell r="D268">
            <v>32850</v>
          </cell>
          <cell r="E268">
            <v>36500</v>
          </cell>
          <cell r="F268">
            <v>39450</v>
          </cell>
          <cell r="G268">
            <v>42350</v>
          </cell>
          <cell r="H268">
            <v>45300</v>
          </cell>
          <cell r="I268">
            <v>48200</v>
          </cell>
        </row>
        <row r="269">
          <cell r="A269" t="str">
            <v>Terrell-GA201380</v>
          </cell>
          <cell r="B269">
            <v>27550</v>
          </cell>
          <cell r="C269">
            <v>31450</v>
          </cell>
          <cell r="D269">
            <v>35400</v>
          </cell>
          <cell r="E269">
            <v>39300</v>
          </cell>
          <cell r="F269">
            <v>42450</v>
          </cell>
          <cell r="G269">
            <v>45600</v>
          </cell>
          <cell r="H269">
            <v>48750</v>
          </cell>
          <cell r="I269">
            <v>51900</v>
          </cell>
        </row>
        <row r="270">
          <cell r="A270" t="str">
            <v>Thomas-GA201380</v>
          </cell>
          <cell r="B270">
            <v>27650</v>
          </cell>
          <cell r="C270">
            <v>31600</v>
          </cell>
          <cell r="D270">
            <v>35550</v>
          </cell>
          <cell r="E270">
            <v>39500</v>
          </cell>
          <cell r="F270">
            <v>42700</v>
          </cell>
          <cell r="G270">
            <v>45850</v>
          </cell>
          <cell r="H270">
            <v>49000</v>
          </cell>
          <cell r="I270">
            <v>52150</v>
          </cell>
        </row>
        <row r="271">
          <cell r="A271" t="str">
            <v>Tift-GA201380</v>
          </cell>
          <cell r="B271">
            <v>27000</v>
          </cell>
          <cell r="C271">
            <v>30850</v>
          </cell>
          <cell r="D271">
            <v>34700</v>
          </cell>
          <cell r="E271">
            <v>38550</v>
          </cell>
          <cell r="F271">
            <v>41650</v>
          </cell>
          <cell r="G271">
            <v>44750</v>
          </cell>
          <cell r="H271">
            <v>47850</v>
          </cell>
          <cell r="I271">
            <v>50900</v>
          </cell>
        </row>
        <row r="272">
          <cell r="A272" t="str">
            <v>Toombs-GA201380</v>
          </cell>
          <cell r="B272">
            <v>26350</v>
          </cell>
          <cell r="C272">
            <v>30100</v>
          </cell>
          <cell r="D272">
            <v>33850</v>
          </cell>
          <cell r="E272">
            <v>37600</v>
          </cell>
          <cell r="F272">
            <v>40650</v>
          </cell>
          <cell r="G272">
            <v>43650</v>
          </cell>
          <cell r="H272">
            <v>46650</v>
          </cell>
          <cell r="I272">
            <v>49650</v>
          </cell>
        </row>
        <row r="273">
          <cell r="A273" t="str">
            <v>Towns-GA201380</v>
          </cell>
          <cell r="B273">
            <v>28600</v>
          </cell>
          <cell r="C273">
            <v>32650</v>
          </cell>
          <cell r="D273">
            <v>36750</v>
          </cell>
          <cell r="E273">
            <v>40800</v>
          </cell>
          <cell r="F273">
            <v>44100</v>
          </cell>
          <cell r="G273">
            <v>47350</v>
          </cell>
          <cell r="H273">
            <v>50600</v>
          </cell>
          <cell r="I273">
            <v>53900</v>
          </cell>
        </row>
        <row r="274">
          <cell r="A274" t="str">
            <v>Treutlen-GA201380</v>
          </cell>
          <cell r="B274">
            <v>26550</v>
          </cell>
          <cell r="C274">
            <v>30350</v>
          </cell>
          <cell r="D274">
            <v>34150</v>
          </cell>
          <cell r="E274">
            <v>37900</v>
          </cell>
          <cell r="F274">
            <v>40950</v>
          </cell>
          <cell r="G274">
            <v>44000</v>
          </cell>
          <cell r="H274">
            <v>47000</v>
          </cell>
          <cell r="I274">
            <v>50050</v>
          </cell>
        </row>
        <row r="275">
          <cell r="A275" t="str">
            <v>Troup-GA201380</v>
          </cell>
          <cell r="B275">
            <v>28150</v>
          </cell>
          <cell r="C275">
            <v>32150</v>
          </cell>
          <cell r="D275">
            <v>36150</v>
          </cell>
          <cell r="E275">
            <v>40150</v>
          </cell>
          <cell r="F275">
            <v>43400</v>
          </cell>
          <cell r="G275">
            <v>46600</v>
          </cell>
          <cell r="H275">
            <v>49800</v>
          </cell>
          <cell r="I275">
            <v>53000</v>
          </cell>
        </row>
        <row r="276">
          <cell r="A276" t="str">
            <v>Turner-GA201380</v>
          </cell>
          <cell r="B276">
            <v>25550</v>
          </cell>
          <cell r="C276">
            <v>29200</v>
          </cell>
          <cell r="D276">
            <v>32850</v>
          </cell>
          <cell r="E276">
            <v>36500</v>
          </cell>
          <cell r="F276">
            <v>39450</v>
          </cell>
          <cell r="G276">
            <v>42350</v>
          </cell>
          <cell r="H276">
            <v>45300</v>
          </cell>
          <cell r="I276">
            <v>48200</v>
          </cell>
        </row>
        <row r="277">
          <cell r="A277" t="str">
            <v>Twiggs-GA201380</v>
          </cell>
          <cell r="B277">
            <v>30450</v>
          </cell>
          <cell r="C277">
            <v>34800</v>
          </cell>
          <cell r="D277">
            <v>39150</v>
          </cell>
          <cell r="E277">
            <v>43500</v>
          </cell>
          <cell r="F277">
            <v>47000</v>
          </cell>
          <cell r="G277">
            <v>50500</v>
          </cell>
          <cell r="H277">
            <v>53950</v>
          </cell>
          <cell r="I277">
            <v>57450</v>
          </cell>
        </row>
        <row r="278">
          <cell r="A278" t="str">
            <v>Union-GA201380</v>
          </cell>
          <cell r="B278">
            <v>30200</v>
          </cell>
          <cell r="C278">
            <v>34500</v>
          </cell>
          <cell r="D278">
            <v>38800</v>
          </cell>
          <cell r="E278">
            <v>43100</v>
          </cell>
          <cell r="F278">
            <v>46550</v>
          </cell>
          <cell r="G278">
            <v>50000</v>
          </cell>
          <cell r="H278">
            <v>53450</v>
          </cell>
          <cell r="I278">
            <v>56900</v>
          </cell>
        </row>
        <row r="279">
          <cell r="A279" t="str">
            <v>Upson-GA201380</v>
          </cell>
          <cell r="B279">
            <v>25550</v>
          </cell>
          <cell r="C279">
            <v>29200</v>
          </cell>
          <cell r="D279">
            <v>32850</v>
          </cell>
          <cell r="E279">
            <v>36500</v>
          </cell>
          <cell r="F279">
            <v>39450</v>
          </cell>
          <cell r="G279">
            <v>42350</v>
          </cell>
          <cell r="H279">
            <v>45300</v>
          </cell>
          <cell r="I279">
            <v>48200</v>
          </cell>
        </row>
        <row r="280">
          <cell r="A280" t="str">
            <v>Walker-GA201380</v>
          </cell>
          <cell r="B280">
            <v>32500</v>
          </cell>
          <cell r="C280">
            <v>37150</v>
          </cell>
          <cell r="D280">
            <v>41800</v>
          </cell>
          <cell r="E280">
            <v>46400</v>
          </cell>
          <cell r="F280">
            <v>50150</v>
          </cell>
          <cell r="G280">
            <v>53850</v>
          </cell>
          <cell r="H280">
            <v>57550</v>
          </cell>
          <cell r="I280">
            <v>61250</v>
          </cell>
        </row>
        <row r="281">
          <cell r="A281" t="str">
            <v>Walton-GA201380</v>
          </cell>
          <cell r="B281">
            <v>37150</v>
          </cell>
          <cell r="C281">
            <v>42450</v>
          </cell>
          <cell r="D281">
            <v>47750</v>
          </cell>
          <cell r="E281">
            <v>53050</v>
          </cell>
          <cell r="F281">
            <v>57300</v>
          </cell>
          <cell r="G281">
            <v>61550</v>
          </cell>
          <cell r="H281">
            <v>65800</v>
          </cell>
          <cell r="I281">
            <v>70050</v>
          </cell>
        </row>
        <row r="282">
          <cell r="A282" t="str">
            <v>Ware-GA201380</v>
          </cell>
          <cell r="B282">
            <v>27400</v>
          </cell>
          <cell r="C282">
            <v>31300</v>
          </cell>
          <cell r="D282">
            <v>35200</v>
          </cell>
          <cell r="E282">
            <v>39100</v>
          </cell>
          <cell r="F282">
            <v>42250</v>
          </cell>
          <cell r="G282">
            <v>45400</v>
          </cell>
          <cell r="H282">
            <v>48500</v>
          </cell>
          <cell r="I282">
            <v>51650</v>
          </cell>
        </row>
        <row r="283">
          <cell r="A283" t="str">
            <v>Warren-GA201380</v>
          </cell>
          <cell r="B283">
            <v>25550</v>
          </cell>
          <cell r="C283">
            <v>29200</v>
          </cell>
          <cell r="D283">
            <v>32850</v>
          </cell>
          <cell r="E283">
            <v>36500</v>
          </cell>
          <cell r="F283">
            <v>39450</v>
          </cell>
          <cell r="G283">
            <v>42350</v>
          </cell>
          <cell r="H283">
            <v>45300</v>
          </cell>
          <cell r="I283">
            <v>48200</v>
          </cell>
        </row>
        <row r="284">
          <cell r="A284" t="str">
            <v>Washington-GA201380</v>
          </cell>
          <cell r="B284">
            <v>25550</v>
          </cell>
          <cell r="C284">
            <v>29200</v>
          </cell>
          <cell r="D284">
            <v>32850</v>
          </cell>
          <cell r="E284">
            <v>36500</v>
          </cell>
          <cell r="F284">
            <v>39450</v>
          </cell>
          <cell r="G284">
            <v>42350</v>
          </cell>
          <cell r="H284">
            <v>45300</v>
          </cell>
          <cell r="I284">
            <v>48200</v>
          </cell>
        </row>
        <row r="285">
          <cell r="A285" t="str">
            <v>Wayne-GA201380</v>
          </cell>
          <cell r="B285">
            <v>27900</v>
          </cell>
          <cell r="C285">
            <v>31900</v>
          </cell>
          <cell r="D285">
            <v>35900</v>
          </cell>
          <cell r="E285">
            <v>39850</v>
          </cell>
          <cell r="F285">
            <v>43050</v>
          </cell>
          <cell r="G285">
            <v>46250</v>
          </cell>
          <cell r="H285">
            <v>49450</v>
          </cell>
          <cell r="I285">
            <v>52650</v>
          </cell>
        </row>
        <row r="286">
          <cell r="A286" t="str">
            <v>Webster-GA201380</v>
          </cell>
          <cell r="B286">
            <v>25550</v>
          </cell>
          <cell r="C286">
            <v>29200</v>
          </cell>
          <cell r="D286">
            <v>32850</v>
          </cell>
          <cell r="E286">
            <v>36500</v>
          </cell>
          <cell r="F286">
            <v>39450</v>
          </cell>
          <cell r="G286">
            <v>42350</v>
          </cell>
          <cell r="H286">
            <v>45300</v>
          </cell>
          <cell r="I286">
            <v>48200</v>
          </cell>
        </row>
        <row r="287">
          <cell r="A287" t="str">
            <v>Wheeler-GA201380</v>
          </cell>
          <cell r="B287">
            <v>26850</v>
          </cell>
          <cell r="C287">
            <v>30650</v>
          </cell>
          <cell r="D287">
            <v>34500</v>
          </cell>
          <cell r="E287">
            <v>38300</v>
          </cell>
          <cell r="F287">
            <v>41400</v>
          </cell>
          <cell r="G287">
            <v>44450</v>
          </cell>
          <cell r="H287">
            <v>47500</v>
          </cell>
          <cell r="I287">
            <v>50600</v>
          </cell>
        </row>
        <row r="288">
          <cell r="A288" t="str">
            <v>White-GA201380</v>
          </cell>
          <cell r="B288">
            <v>30350</v>
          </cell>
          <cell r="C288">
            <v>34700</v>
          </cell>
          <cell r="D288">
            <v>39050</v>
          </cell>
          <cell r="E288">
            <v>43350</v>
          </cell>
          <cell r="F288">
            <v>46850</v>
          </cell>
          <cell r="G288">
            <v>50300</v>
          </cell>
          <cell r="H288">
            <v>53800</v>
          </cell>
          <cell r="I288">
            <v>57250</v>
          </cell>
        </row>
        <row r="289">
          <cell r="A289" t="str">
            <v>Whitfield-GA201380</v>
          </cell>
          <cell r="B289">
            <v>28350</v>
          </cell>
          <cell r="C289">
            <v>32400</v>
          </cell>
          <cell r="D289">
            <v>36450</v>
          </cell>
          <cell r="E289">
            <v>40500</v>
          </cell>
          <cell r="F289">
            <v>43750</v>
          </cell>
          <cell r="G289">
            <v>47000</v>
          </cell>
          <cell r="H289">
            <v>50250</v>
          </cell>
          <cell r="I289">
            <v>53500</v>
          </cell>
        </row>
        <row r="290">
          <cell r="A290" t="str">
            <v>Wilcox-GA201380</v>
          </cell>
          <cell r="B290">
            <v>25550</v>
          </cell>
          <cell r="C290">
            <v>29200</v>
          </cell>
          <cell r="D290">
            <v>32850</v>
          </cell>
          <cell r="E290">
            <v>36500</v>
          </cell>
          <cell r="F290">
            <v>39450</v>
          </cell>
          <cell r="G290">
            <v>42350</v>
          </cell>
          <cell r="H290">
            <v>45300</v>
          </cell>
          <cell r="I290">
            <v>48200</v>
          </cell>
        </row>
        <row r="291">
          <cell r="A291" t="str">
            <v>Wilkes-GA201380</v>
          </cell>
          <cell r="B291">
            <v>25550</v>
          </cell>
          <cell r="C291">
            <v>29200</v>
          </cell>
          <cell r="D291">
            <v>32850</v>
          </cell>
          <cell r="E291">
            <v>36500</v>
          </cell>
          <cell r="F291">
            <v>39450</v>
          </cell>
          <cell r="G291">
            <v>42350</v>
          </cell>
          <cell r="H291">
            <v>45300</v>
          </cell>
          <cell r="I291">
            <v>48200</v>
          </cell>
        </row>
        <row r="292">
          <cell r="A292" t="str">
            <v>Wilkinson-GA201380</v>
          </cell>
          <cell r="B292">
            <v>26900</v>
          </cell>
          <cell r="C292">
            <v>30750</v>
          </cell>
          <cell r="D292">
            <v>34600</v>
          </cell>
          <cell r="E292">
            <v>38400</v>
          </cell>
          <cell r="F292">
            <v>41500</v>
          </cell>
          <cell r="G292">
            <v>44550</v>
          </cell>
          <cell r="H292">
            <v>47650</v>
          </cell>
          <cell r="I292">
            <v>50700</v>
          </cell>
        </row>
        <row r="293">
          <cell r="A293" t="str">
            <v>Worth-GA201380</v>
          </cell>
          <cell r="B293">
            <v>27550</v>
          </cell>
          <cell r="C293">
            <v>31450</v>
          </cell>
          <cell r="D293">
            <v>35400</v>
          </cell>
          <cell r="E293">
            <v>39300</v>
          </cell>
          <cell r="F293">
            <v>42450</v>
          </cell>
          <cell r="G293">
            <v>45600</v>
          </cell>
          <cell r="H293">
            <v>48750</v>
          </cell>
          <cell r="I293">
            <v>51900</v>
          </cell>
        </row>
        <row r="294">
          <cell r="A294" t="str">
            <v>Adams-IL201380</v>
          </cell>
          <cell r="B294">
            <v>31650</v>
          </cell>
          <cell r="C294">
            <v>36200</v>
          </cell>
          <cell r="D294">
            <v>40700</v>
          </cell>
          <cell r="E294">
            <v>45200</v>
          </cell>
          <cell r="F294">
            <v>48850</v>
          </cell>
          <cell r="G294">
            <v>52450</v>
          </cell>
          <cell r="H294">
            <v>56050</v>
          </cell>
          <cell r="I294">
            <v>59700</v>
          </cell>
        </row>
        <row r="295">
          <cell r="A295" t="str">
            <v>Alexander-IL201380</v>
          </cell>
          <cell r="B295">
            <v>30800</v>
          </cell>
          <cell r="C295">
            <v>35200</v>
          </cell>
          <cell r="D295">
            <v>39600</v>
          </cell>
          <cell r="E295">
            <v>44000</v>
          </cell>
          <cell r="F295">
            <v>47550</v>
          </cell>
          <cell r="G295">
            <v>51050</v>
          </cell>
          <cell r="H295">
            <v>54600</v>
          </cell>
          <cell r="I295">
            <v>58100</v>
          </cell>
        </row>
        <row r="296">
          <cell r="A296" t="str">
            <v>Bond-IL201380</v>
          </cell>
          <cell r="B296">
            <v>36200</v>
          </cell>
          <cell r="C296">
            <v>41400</v>
          </cell>
          <cell r="D296">
            <v>46550</v>
          </cell>
          <cell r="E296">
            <v>51700</v>
          </cell>
          <cell r="F296">
            <v>55850</v>
          </cell>
          <cell r="G296">
            <v>60000</v>
          </cell>
          <cell r="H296">
            <v>64150</v>
          </cell>
          <cell r="I296">
            <v>68250</v>
          </cell>
        </row>
        <row r="297">
          <cell r="A297" t="str">
            <v>Boone-IL201380</v>
          </cell>
          <cell r="B297">
            <v>34250</v>
          </cell>
          <cell r="C297">
            <v>39150</v>
          </cell>
          <cell r="D297">
            <v>44050</v>
          </cell>
          <cell r="E297">
            <v>48900</v>
          </cell>
          <cell r="F297">
            <v>52850</v>
          </cell>
          <cell r="G297">
            <v>56750</v>
          </cell>
          <cell r="H297">
            <v>60650</v>
          </cell>
          <cell r="I297">
            <v>64550</v>
          </cell>
        </row>
        <row r="298">
          <cell r="A298" t="str">
            <v>Brown-IL201380</v>
          </cell>
          <cell r="B298">
            <v>31500</v>
          </cell>
          <cell r="C298">
            <v>36000</v>
          </cell>
          <cell r="D298">
            <v>40500</v>
          </cell>
          <cell r="E298">
            <v>44950</v>
          </cell>
          <cell r="F298">
            <v>48550</v>
          </cell>
          <cell r="G298">
            <v>52150</v>
          </cell>
          <cell r="H298">
            <v>55750</v>
          </cell>
          <cell r="I298">
            <v>59350</v>
          </cell>
        </row>
        <row r="299">
          <cell r="A299" t="str">
            <v>Bureau-IL201380</v>
          </cell>
          <cell r="B299">
            <v>32900</v>
          </cell>
          <cell r="C299">
            <v>37600</v>
          </cell>
          <cell r="D299">
            <v>42300</v>
          </cell>
          <cell r="E299">
            <v>46950</v>
          </cell>
          <cell r="F299">
            <v>50750</v>
          </cell>
          <cell r="G299">
            <v>54500</v>
          </cell>
          <cell r="H299">
            <v>58250</v>
          </cell>
          <cell r="I299">
            <v>62000</v>
          </cell>
        </row>
        <row r="300">
          <cell r="A300" t="str">
            <v>Calhoun-IL201380</v>
          </cell>
          <cell r="B300">
            <v>38750</v>
          </cell>
          <cell r="C300">
            <v>44300</v>
          </cell>
          <cell r="D300">
            <v>49850</v>
          </cell>
          <cell r="E300">
            <v>55350</v>
          </cell>
          <cell r="F300">
            <v>59800</v>
          </cell>
          <cell r="G300">
            <v>64250</v>
          </cell>
          <cell r="H300">
            <v>68650</v>
          </cell>
          <cell r="I300">
            <v>73100</v>
          </cell>
        </row>
        <row r="301">
          <cell r="A301" t="str">
            <v>Carroll-IL201380</v>
          </cell>
          <cell r="B301">
            <v>32950</v>
          </cell>
          <cell r="C301">
            <v>37650</v>
          </cell>
          <cell r="D301">
            <v>42350</v>
          </cell>
          <cell r="E301">
            <v>47050</v>
          </cell>
          <cell r="F301">
            <v>50850</v>
          </cell>
          <cell r="G301">
            <v>54600</v>
          </cell>
          <cell r="H301">
            <v>58350</v>
          </cell>
          <cell r="I301">
            <v>62150</v>
          </cell>
        </row>
        <row r="302">
          <cell r="A302" t="str">
            <v>Cass-IL201380</v>
          </cell>
          <cell r="B302">
            <v>31500</v>
          </cell>
          <cell r="C302">
            <v>36000</v>
          </cell>
          <cell r="D302">
            <v>40500</v>
          </cell>
          <cell r="E302">
            <v>44950</v>
          </cell>
          <cell r="F302">
            <v>48550</v>
          </cell>
          <cell r="G302">
            <v>52150</v>
          </cell>
          <cell r="H302">
            <v>55750</v>
          </cell>
          <cell r="I302">
            <v>59350</v>
          </cell>
        </row>
        <row r="303">
          <cell r="A303" t="str">
            <v>Champaign-IL201380</v>
          </cell>
          <cell r="B303">
            <v>40000</v>
          </cell>
          <cell r="C303">
            <v>45700</v>
          </cell>
          <cell r="D303">
            <v>51400</v>
          </cell>
          <cell r="E303">
            <v>57100</v>
          </cell>
          <cell r="F303">
            <v>61700</v>
          </cell>
          <cell r="G303">
            <v>66250</v>
          </cell>
          <cell r="H303">
            <v>70850</v>
          </cell>
          <cell r="I303">
            <v>75400</v>
          </cell>
        </row>
        <row r="304">
          <cell r="A304" t="str">
            <v>Christian-IL201380</v>
          </cell>
          <cell r="B304">
            <v>31500</v>
          </cell>
          <cell r="C304">
            <v>36000</v>
          </cell>
          <cell r="D304">
            <v>40500</v>
          </cell>
          <cell r="E304">
            <v>44950</v>
          </cell>
          <cell r="F304">
            <v>48550</v>
          </cell>
          <cell r="G304">
            <v>52150</v>
          </cell>
          <cell r="H304">
            <v>55750</v>
          </cell>
          <cell r="I304">
            <v>59350</v>
          </cell>
        </row>
        <row r="305">
          <cell r="A305" t="str">
            <v>Clark-IL201380</v>
          </cell>
          <cell r="B305">
            <v>31500</v>
          </cell>
          <cell r="C305">
            <v>36000</v>
          </cell>
          <cell r="D305">
            <v>40500</v>
          </cell>
          <cell r="E305">
            <v>44950</v>
          </cell>
          <cell r="F305">
            <v>48550</v>
          </cell>
          <cell r="G305">
            <v>52150</v>
          </cell>
          <cell r="H305">
            <v>55750</v>
          </cell>
          <cell r="I305">
            <v>59350</v>
          </cell>
        </row>
        <row r="306">
          <cell r="A306" t="str">
            <v>Clay-IL201380</v>
          </cell>
          <cell r="B306">
            <v>31500</v>
          </cell>
          <cell r="C306">
            <v>36000</v>
          </cell>
          <cell r="D306">
            <v>40500</v>
          </cell>
          <cell r="E306">
            <v>44950</v>
          </cell>
          <cell r="F306">
            <v>48550</v>
          </cell>
          <cell r="G306">
            <v>52150</v>
          </cell>
          <cell r="H306">
            <v>55750</v>
          </cell>
          <cell r="I306">
            <v>59350</v>
          </cell>
        </row>
        <row r="307">
          <cell r="A307" t="str">
            <v>Clinton-IL201380</v>
          </cell>
          <cell r="B307">
            <v>38750</v>
          </cell>
          <cell r="C307">
            <v>44300</v>
          </cell>
          <cell r="D307">
            <v>49850</v>
          </cell>
          <cell r="E307">
            <v>55350</v>
          </cell>
          <cell r="F307">
            <v>59800</v>
          </cell>
          <cell r="G307">
            <v>64250</v>
          </cell>
          <cell r="H307">
            <v>68650</v>
          </cell>
          <cell r="I307">
            <v>73100</v>
          </cell>
        </row>
        <row r="308">
          <cell r="A308" t="str">
            <v>Coles-IL201380</v>
          </cell>
          <cell r="B308">
            <v>32300</v>
          </cell>
          <cell r="C308">
            <v>36900</v>
          </cell>
          <cell r="D308">
            <v>41500</v>
          </cell>
          <cell r="E308">
            <v>46100</v>
          </cell>
          <cell r="F308">
            <v>49800</v>
          </cell>
          <cell r="G308">
            <v>53500</v>
          </cell>
          <cell r="H308">
            <v>57200</v>
          </cell>
          <cell r="I308">
            <v>60900</v>
          </cell>
        </row>
        <row r="309">
          <cell r="A309" t="str">
            <v>Cook-IL201380</v>
          </cell>
          <cell r="B309">
            <v>41250</v>
          </cell>
          <cell r="C309">
            <v>47150</v>
          </cell>
          <cell r="D309">
            <v>53050</v>
          </cell>
          <cell r="E309">
            <v>58900</v>
          </cell>
          <cell r="F309">
            <v>63650</v>
          </cell>
          <cell r="G309">
            <v>68350</v>
          </cell>
          <cell r="H309">
            <v>73050</v>
          </cell>
          <cell r="I309">
            <v>77750</v>
          </cell>
        </row>
        <row r="310">
          <cell r="A310" t="str">
            <v>Crawford-IL201380</v>
          </cell>
          <cell r="B310">
            <v>31500</v>
          </cell>
          <cell r="C310">
            <v>36000</v>
          </cell>
          <cell r="D310">
            <v>40500</v>
          </cell>
          <cell r="E310">
            <v>44950</v>
          </cell>
          <cell r="F310">
            <v>48550</v>
          </cell>
          <cell r="G310">
            <v>52150</v>
          </cell>
          <cell r="H310">
            <v>55750</v>
          </cell>
          <cell r="I310">
            <v>59350</v>
          </cell>
        </row>
        <row r="311">
          <cell r="A311" t="str">
            <v>Cumberland-IL201380</v>
          </cell>
          <cell r="B311">
            <v>31500</v>
          </cell>
          <cell r="C311">
            <v>36000</v>
          </cell>
          <cell r="D311">
            <v>40500</v>
          </cell>
          <cell r="E311">
            <v>44950</v>
          </cell>
          <cell r="F311">
            <v>48550</v>
          </cell>
          <cell r="G311">
            <v>52150</v>
          </cell>
          <cell r="H311">
            <v>55750</v>
          </cell>
          <cell r="I311">
            <v>59350</v>
          </cell>
        </row>
        <row r="312">
          <cell r="A312" t="str">
            <v>DeKalb-IL201380</v>
          </cell>
          <cell r="B312">
            <v>41100</v>
          </cell>
          <cell r="C312">
            <v>46950</v>
          </cell>
          <cell r="D312">
            <v>52800</v>
          </cell>
          <cell r="E312">
            <v>58650</v>
          </cell>
          <cell r="F312">
            <v>63350</v>
          </cell>
          <cell r="G312">
            <v>68050</v>
          </cell>
          <cell r="H312">
            <v>72750</v>
          </cell>
          <cell r="I312">
            <v>77450</v>
          </cell>
        </row>
        <row r="313">
          <cell r="A313" t="str">
            <v>De Witt-IL201380</v>
          </cell>
          <cell r="B313">
            <v>33850</v>
          </cell>
          <cell r="C313">
            <v>38650</v>
          </cell>
          <cell r="D313">
            <v>43500</v>
          </cell>
          <cell r="E313">
            <v>48300</v>
          </cell>
          <cell r="F313">
            <v>52200</v>
          </cell>
          <cell r="G313">
            <v>56050</v>
          </cell>
          <cell r="H313">
            <v>59900</v>
          </cell>
          <cell r="I313">
            <v>63800</v>
          </cell>
        </row>
        <row r="314">
          <cell r="A314" t="str">
            <v>Douglas-IL201380</v>
          </cell>
          <cell r="B314">
            <v>35950</v>
          </cell>
          <cell r="C314">
            <v>41050</v>
          </cell>
          <cell r="D314">
            <v>46200</v>
          </cell>
          <cell r="E314">
            <v>51300</v>
          </cell>
          <cell r="F314">
            <v>55450</v>
          </cell>
          <cell r="G314">
            <v>59550</v>
          </cell>
          <cell r="H314">
            <v>63650</v>
          </cell>
          <cell r="I314">
            <v>67750</v>
          </cell>
        </row>
        <row r="315">
          <cell r="A315" t="str">
            <v>DuPage-IL201380</v>
          </cell>
          <cell r="B315">
            <v>41250</v>
          </cell>
          <cell r="C315">
            <v>47150</v>
          </cell>
          <cell r="D315">
            <v>53050</v>
          </cell>
          <cell r="E315">
            <v>58900</v>
          </cell>
          <cell r="F315">
            <v>63650</v>
          </cell>
          <cell r="G315">
            <v>68350</v>
          </cell>
          <cell r="H315">
            <v>73050</v>
          </cell>
          <cell r="I315">
            <v>77750</v>
          </cell>
        </row>
        <row r="316">
          <cell r="A316" t="str">
            <v>Edgar-IL201380</v>
          </cell>
          <cell r="B316">
            <v>31500</v>
          </cell>
          <cell r="C316">
            <v>36000</v>
          </cell>
          <cell r="D316">
            <v>40500</v>
          </cell>
          <cell r="E316">
            <v>44950</v>
          </cell>
          <cell r="F316">
            <v>48550</v>
          </cell>
          <cell r="G316">
            <v>52150</v>
          </cell>
          <cell r="H316">
            <v>55750</v>
          </cell>
          <cell r="I316">
            <v>59350</v>
          </cell>
        </row>
        <row r="317">
          <cell r="A317" t="str">
            <v>Edwards-IL201380</v>
          </cell>
          <cell r="B317">
            <v>31500</v>
          </cell>
          <cell r="C317">
            <v>36000</v>
          </cell>
          <cell r="D317">
            <v>40500</v>
          </cell>
          <cell r="E317">
            <v>44950</v>
          </cell>
          <cell r="F317">
            <v>48550</v>
          </cell>
          <cell r="G317">
            <v>52150</v>
          </cell>
          <cell r="H317">
            <v>55750</v>
          </cell>
          <cell r="I317">
            <v>59350</v>
          </cell>
        </row>
        <row r="318">
          <cell r="A318" t="str">
            <v>Effingham-IL201380</v>
          </cell>
          <cell r="B318">
            <v>36550</v>
          </cell>
          <cell r="C318">
            <v>41750</v>
          </cell>
          <cell r="D318">
            <v>46950</v>
          </cell>
          <cell r="E318">
            <v>52150</v>
          </cell>
          <cell r="F318">
            <v>56350</v>
          </cell>
          <cell r="G318">
            <v>60500</v>
          </cell>
          <cell r="H318">
            <v>64700</v>
          </cell>
          <cell r="I318">
            <v>68850</v>
          </cell>
        </row>
        <row r="319">
          <cell r="A319" t="str">
            <v>Fayette-IL201380</v>
          </cell>
          <cell r="B319">
            <v>31500</v>
          </cell>
          <cell r="C319">
            <v>36000</v>
          </cell>
          <cell r="D319">
            <v>40500</v>
          </cell>
          <cell r="E319">
            <v>44950</v>
          </cell>
          <cell r="F319">
            <v>48550</v>
          </cell>
          <cell r="G319">
            <v>52150</v>
          </cell>
          <cell r="H319">
            <v>55750</v>
          </cell>
          <cell r="I319">
            <v>59350</v>
          </cell>
        </row>
        <row r="320">
          <cell r="A320" t="str">
            <v>Ford-IL201380</v>
          </cell>
          <cell r="B320">
            <v>40000</v>
          </cell>
          <cell r="C320">
            <v>45700</v>
          </cell>
          <cell r="D320">
            <v>51400</v>
          </cell>
          <cell r="E320">
            <v>57100</v>
          </cell>
          <cell r="F320">
            <v>61700</v>
          </cell>
          <cell r="G320">
            <v>66250</v>
          </cell>
          <cell r="H320">
            <v>70850</v>
          </cell>
          <cell r="I320">
            <v>75400</v>
          </cell>
        </row>
        <row r="321">
          <cell r="A321" t="str">
            <v>Franklin-IL201380</v>
          </cell>
          <cell r="B321">
            <v>31500</v>
          </cell>
          <cell r="C321">
            <v>36000</v>
          </cell>
          <cell r="D321">
            <v>40500</v>
          </cell>
          <cell r="E321">
            <v>44950</v>
          </cell>
          <cell r="F321">
            <v>48550</v>
          </cell>
          <cell r="G321">
            <v>52150</v>
          </cell>
          <cell r="H321">
            <v>55750</v>
          </cell>
          <cell r="I321">
            <v>59350</v>
          </cell>
        </row>
        <row r="322">
          <cell r="A322" t="str">
            <v>Fulton-IL201380</v>
          </cell>
          <cell r="B322">
            <v>31500</v>
          </cell>
          <cell r="C322">
            <v>36000</v>
          </cell>
          <cell r="D322">
            <v>40500</v>
          </cell>
          <cell r="E322">
            <v>44950</v>
          </cell>
          <cell r="F322">
            <v>48550</v>
          </cell>
          <cell r="G322">
            <v>52150</v>
          </cell>
          <cell r="H322">
            <v>55750</v>
          </cell>
          <cell r="I322">
            <v>59350</v>
          </cell>
        </row>
        <row r="323">
          <cell r="A323" t="str">
            <v>Gallatin-IL201380</v>
          </cell>
          <cell r="B323">
            <v>31500</v>
          </cell>
          <cell r="C323">
            <v>36000</v>
          </cell>
          <cell r="D323">
            <v>40500</v>
          </cell>
          <cell r="E323">
            <v>44950</v>
          </cell>
          <cell r="F323">
            <v>48550</v>
          </cell>
          <cell r="G323">
            <v>52150</v>
          </cell>
          <cell r="H323">
            <v>55750</v>
          </cell>
          <cell r="I323">
            <v>59350</v>
          </cell>
        </row>
        <row r="324">
          <cell r="A324" t="str">
            <v>Greene-IL201380</v>
          </cell>
          <cell r="B324">
            <v>31500</v>
          </cell>
          <cell r="C324">
            <v>36000</v>
          </cell>
          <cell r="D324">
            <v>40500</v>
          </cell>
          <cell r="E324">
            <v>44950</v>
          </cell>
          <cell r="F324">
            <v>48550</v>
          </cell>
          <cell r="G324">
            <v>52150</v>
          </cell>
          <cell r="H324">
            <v>55750</v>
          </cell>
          <cell r="I324">
            <v>59350</v>
          </cell>
        </row>
        <row r="325">
          <cell r="A325" t="str">
            <v>Grundy-IL201380</v>
          </cell>
          <cell r="B325">
            <v>44650</v>
          </cell>
          <cell r="C325">
            <v>51000</v>
          </cell>
          <cell r="D325">
            <v>57400</v>
          </cell>
          <cell r="E325">
            <v>63750</v>
          </cell>
          <cell r="F325">
            <v>68850</v>
          </cell>
          <cell r="G325">
            <v>73950</v>
          </cell>
          <cell r="H325">
            <v>79050</v>
          </cell>
          <cell r="I325">
            <v>84150</v>
          </cell>
        </row>
        <row r="326">
          <cell r="A326" t="str">
            <v>Hamilton-IL201380</v>
          </cell>
          <cell r="B326">
            <v>31500</v>
          </cell>
          <cell r="C326">
            <v>36000</v>
          </cell>
          <cell r="D326">
            <v>40500</v>
          </cell>
          <cell r="E326">
            <v>44950</v>
          </cell>
          <cell r="F326">
            <v>48550</v>
          </cell>
          <cell r="G326">
            <v>52150</v>
          </cell>
          <cell r="H326">
            <v>55750</v>
          </cell>
          <cell r="I326">
            <v>59350</v>
          </cell>
        </row>
        <row r="327">
          <cell r="A327" t="str">
            <v>Hancock-IL201380</v>
          </cell>
          <cell r="B327">
            <v>32850</v>
          </cell>
          <cell r="C327">
            <v>37550</v>
          </cell>
          <cell r="D327">
            <v>42250</v>
          </cell>
          <cell r="E327">
            <v>46900</v>
          </cell>
          <cell r="F327">
            <v>50700</v>
          </cell>
          <cell r="G327">
            <v>54450</v>
          </cell>
          <cell r="H327">
            <v>58200</v>
          </cell>
          <cell r="I327">
            <v>61950</v>
          </cell>
        </row>
        <row r="328">
          <cell r="A328" t="str">
            <v>Hardin-IL201380</v>
          </cell>
          <cell r="B328">
            <v>31500</v>
          </cell>
          <cell r="C328">
            <v>36000</v>
          </cell>
          <cell r="D328">
            <v>40500</v>
          </cell>
          <cell r="E328">
            <v>44950</v>
          </cell>
          <cell r="F328">
            <v>48550</v>
          </cell>
          <cell r="G328">
            <v>52150</v>
          </cell>
          <cell r="H328">
            <v>55750</v>
          </cell>
          <cell r="I328">
            <v>59350</v>
          </cell>
        </row>
        <row r="329">
          <cell r="A329" t="str">
            <v>Henderson-IL201380</v>
          </cell>
          <cell r="B329">
            <v>32850</v>
          </cell>
          <cell r="C329">
            <v>37550</v>
          </cell>
          <cell r="D329">
            <v>42250</v>
          </cell>
          <cell r="E329">
            <v>46900</v>
          </cell>
          <cell r="F329">
            <v>50700</v>
          </cell>
          <cell r="G329">
            <v>54450</v>
          </cell>
          <cell r="H329">
            <v>58200</v>
          </cell>
          <cell r="I329">
            <v>61950</v>
          </cell>
        </row>
        <row r="330">
          <cell r="A330" t="str">
            <v>Henry-IL201380</v>
          </cell>
          <cell r="B330">
            <v>35350</v>
          </cell>
          <cell r="C330">
            <v>40400</v>
          </cell>
          <cell r="D330">
            <v>45450</v>
          </cell>
          <cell r="E330">
            <v>50500</v>
          </cell>
          <cell r="F330">
            <v>54550</v>
          </cell>
          <cell r="G330">
            <v>58600</v>
          </cell>
          <cell r="H330">
            <v>62650</v>
          </cell>
          <cell r="I330">
            <v>66700</v>
          </cell>
        </row>
        <row r="331">
          <cell r="A331" t="str">
            <v>Iroquois-IL201380</v>
          </cell>
          <cell r="B331">
            <v>33700</v>
          </cell>
          <cell r="C331">
            <v>38500</v>
          </cell>
          <cell r="D331">
            <v>43300</v>
          </cell>
          <cell r="E331">
            <v>48100</v>
          </cell>
          <cell r="F331">
            <v>51950</v>
          </cell>
          <cell r="G331">
            <v>55800</v>
          </cell>
          <cell r="H331">
            <v>59650</v>
          </cell>
          <cell r="I331">
            <v>63500</v>
          </cell>
        </row>
        <row r="332">
          <cell r="A332" t="str">
            <v>Jackson-IL201380</v>
          </cell>
          <cell r="B332">
            <v>31500</v>
          </cell>
          <cell r="C332">
            <v>36000</v>
          </cell>
          <cell r="D332">
            <v>40500</v>
          </cell>
          <cell r="E332">
            <v>44950</v>
          </cell>
          <cell r="F332">
            <v>48550</v>
          </cell>
          <cell r="G332">
            <v>52150</v>
          </cell>
          <cell r="H332">
            <v>55750</v>
          </cell>
          <cell r="I332">
            <v>59350</v>
          </cell>
        </row>
        <row r="333">
          <cell r="A333" t="str">
            <v>Jasper-IL201380</v>
          </cell>
          <cell r="B333">
            <v>31600</v>
          </cell>
          <cell r="C333">
            <v>36100</v>
          </cell>
          <cell r="D333">
            <v>40600</v>
          </cell>
          <cell r="E333">
            <v>45100</v>
          </cell>
          <cell r="F333">
            <v>48750</v>
          </cell>
          <cell r="G333">
            <v>52350</v>
          </cell>
          <cell r="H333">
            <v>55950</v>
          </cell>
          <cell r="I333">
            <v>59550</v>
          </cell>
        </row>
        <row r="334">
          <cell r="A334" t="str">
            <v>Jefferson-IL201380</v>
          </cell>
          <cell r="B334">
            <v>31500</v>
          </cell>
          <cell r="C334">
            <v>36000</v>
          </cell>
          <cell r="D334">
            <v>40500</v>
          </cell>
          <cell r="E334">
            <v>44950</v>
          </cell>
          <cell r="F334">
            <v>48550</v>
          </cell>
          <cell r="G334">
            <v>52150</v>
          </cell>
          <cell r="H334">
            <v>55750</v>
          </cell>
          <cell r="I334">
            <v>59350</v>
          </cell>
        </row>
        <row r="335">
          <cell r="A335" t="str">
            <v>Jersey-IL201380</v>
          </cell>
          <cell r="B335">
            <v>38750</v>
          </cell>
          <cell r="C335">
            <v>44300</v>
          </cell>
          <cell r="D335">
            <v>49850</v>
          </cell>
          <cell r="E335">
            <v>55350</v>
          </cell>
          <cell r="F335">
            <v>59800</v>
          </cell>
          <cell r="G335">
            <v>64250</v>
          </cell>
          <cell r="H335">
            <v>68650</v>
          </cell>
          <cell r="I335">
            <v>73100</v>
          </cell>
        </row>
        <row r="336">
          <cell r="A336" t="str">
            <v>Jo Daviess-IL201380</v>
          </cell>
          <cell r="B336">
            <v>35950</v>
          </cell>
          <cell r="C336">
            <v>41100</v>
          </cell>
          <cell r="D336">
            <v>46250</v>
          </cell>
          <cell r="E336">
            <v>51350</v>
          </cell>
          <cell r="F336">
            <v>55500</v>
          </cell>
          <cell r="G336">
            <v>59600</v>
          </cell>
          <cell r="H336">
            <v>63700</v>
          </cell>
          <cell r="I336">
            <v>67800</v>
          </cell>
        </row>
        <row r="337">
          <cell r="A337" t="str">
            <v>Johnson-IL201380</v>
          </cell>
          <cell r="B337">
            <v>31500</v>
          </cell>
          <cell r="C337">
            <v>36000</v>
          </cell>
          <cell r="D337">
            <v>40500</v>
          </cell>
          <cell r="E337">
            <v>44950</v>
          </cell>
          <cell r="F337">
            <v>48550</v>
          </cell>
          <cell r="G337">
            <v>52150</v>
          </cell>
          <cell r="H337">
            <v>55750</v>
          </cell>
          <cell r="I337">
            <v>59350</v>
          </cell>
        </row>
        <row r="338">
          <cell r="A338" t="str">
            <v>Kane-IL201380</v>
          </cell>
          <cell r="B338">
            <v>41250</v>
          </cell>
          <cell r="C338">
            <v>47150</v>
          </cell>
          <cell r="D338">
            <v>53050</v>
          </cell>
          <cell r="E338">
            <v>58900</v>
          </cell>
          <cell r="F338">
            <v>63650</v>
          </cell>
          <cell r="G338">
            <v>68350</v>
          </cell>
          <cell r="H338">
            <v>73050</v>
          </cell>
          <cell r="I338">
            <v>77750</v>
          </cell>
        </row>
        <row r="339">
          <cell r="A339" t="str">
            <v>Kankakee-IL201380</v>
          </cell>
          <cell r="B339">
            <v>34800</v>
          </cell>
          <cell r="C339">
            <v>39800</v>
          </cell>
          <cell r="D339">
            <v>44750</v>
          </cell>
          <cell r="E339">
            <v>49700</v>
          </cell>
          <cell r="F339">
            <v>53700</v>
          </cell>
          <cell r="G339">
            <v>57700</v>
          </cell>
          <cell r="H339">
            <v>61650</v>
          </cell>
          <cell r="I339">
            <v>65650</v>
          </cell>
        </row>
        <row r="340">
          <cell r="A340" t="str">
            <v>Kendall-IL201380</v>
          </cell>
          <cell r="B340">
            <v>45100</v>
          </cell>
          <cell r="C340">
            <v>51550</v>
          </cell>
          <cell r="D340">
            <v>58000</v>
          </cell>
          <cell r="E340">
            <v>64400</v>
          </cell>
          <cell r="F340">
            <v>69600</v>
          </cell>
          <cell r="G340">
            <v>74750</v>
          </cell>
          <cell r="H340">
            <v>79900</v>
          </cell>
          <cell r="I340">
            <v>85050</v>
          </cell>
        </row>
        <row r="341">
          <cell r="A341" t="str">
            <v>Knox-IL201380</v>
          </cell>
          <cell r="B341">
            <v>31500</v>
          </cell>
          <cell r="C341">
            <v>36000</v>
          </cell>
          <cell r="D341">
            <v>40500</v>
          </cell>
          <cell r="E341">
            <v>44950</v>
          </cell>
          <cell r="F341">
            <v>48550</v>
          </cell>
          <cell r="G341">
            <v>52150</v>
          </cell>
          <cell r="H341">
            <v>55750</v>
          </cell>
          <cell r="I341">
            <v>59350</v>
          </cell>
        </row>
        <row r="342">
          <cell r="A342" t="str">
            <v>Lake-IL201380</v>
          </cell>
          <cell r="B342">
            <v>41250</v>
          </cell>
          <cell r="C342">
            <v>47150</v>
          </cell>
          <cell r="D342">
            <v>53050</v>
          </cell>
          <cell r="E342">
            <v>58900</v>
          </cell>
          <cell r="F342">
            <v>63650</v>
          </cell>
          <cell r="G342">
            <v>68350</v>
          </cell>
          <cell r="H342">
            <v>73050</v>
          </cell>
          <cell r="I342">
            <v>77750</v>
          </cell>
        </row>
        <row r="343">
          <cell r="A343" t="str">
            <v>La Salle-IL201380</v>
          </cell>
          <cell r="B343">
            <v>37000</v>
          </cell>
          <cell r="C343">
            <v>42250</v>
          </cell>
          <cell r="D343">
            <v>47550</v>
          </cell>
          <cell r="E343">
            <v>52800</v>
          </cell>
          <cell r="F343">
            <v>57050</v>
          </cell>
          <cell r="G343">
            <v>61250</v>
          </cell>
          <cell r="H343">
            <v>65500</v>
          </cell>
          <cell r="I343">
            <v>69700</v>
          </cell>
        </row>
        <row r="344">
          <cell r="A344" t="str">
            <v>Lawrence-IL201380</v>
          </cell>
          <cell r="B344">
            <v>31500</v>
          </cell>
          <cell r="C344">
            <v>36000</v>
          </cell>
          <cell r="D344">
            <v>40500</v>
          </cell>
          <cell r="E344">
            <v>44950</v>
          </cell>
          <cell r="F344">
            <v>48550</v>
          </cell>
          <cell r="G344">
            <v>52150</v>
          </cell>
          <cell r="H344">
            <v>55750</v>
          </cell>
          <cell r="I344">
            <v>59350</v>
          </cell>
        </row>
        <row r="345">
          <cell r="A345" t="str">
            <v>Lee-IL201380</v>
          </cell>
          <cell r="B345">
            <v>36200</v>
          </cell>
          <cell r="C345">
            <v>41400</v>
          </cell>
          <cell r="D345">
            <v>46550</v>
          </cell>
          <cell r="E345">
            <v>51700</v>
          </cell>
          <cell r="F345">
            <v>55850</v>
          </cell>
          <cell r="G345">
            <v>60000</v>
          </cell>
          <cell r="H345">
            <v>64150</v>
          </cell>
          <cell r="I345">
            <v>68250</v>
          </cell>
        </row>
        <row r="346">
          <cell r="A346" t="str">
            <v>Livingston-IL201380</v>
          </cell>
          <cell r="B346">
            <v>36300</v>
          </cell>
          <cell r="C346">
            <v>41500</v>
          </cell>
          <cell r="D346">
            <v>46700</v>
          </cell>
          <cell r="E346">
            <v>51850</v>
          </cell>
          <cell r="F346">
            <v>56000</v>
          </cell>
          <cell r="G346">
            <v>60150</v>
          </cell>
          <cell r="H346">
            <v>64300</v>
          </cell>
          <cell r="I346">
            <v>68450</v>
          </cell>
        </row>
        <row r="347">
          <cell r="A347" t="str">
            <v>Logan-IL201380</v>
          </cell>
          <cell r="B347">
            <v>37650</v>
          </cell>
          <cell r="C347">
            <v>43000</v>
          </cell>
          <cell r="D347">
            <v>48400</v>
          </cell>
          <cell r="E347">
            <v>53750</v>
          </cell>
          <cell r="F347">
            <v>58050</v>
          </cell>
          <cell r="G347">
            <v>62350</v>
          </cell>
          <cell r="H347">
            <v>66650</v>
          </cell>
          <cell r="I347">
            <v>70950</v>
          </cell>
        </row>
        <row r="348">
          <cell r="A348" t="str">
            <v>McDonough-IL201380</v>
          </cell>
          <cell r="B348">
            <v>31500</v>
          </cell>
          <cell r="C348">
            <v>36000</v>
          </cell>
          <cell r="D348">
            <v>40500</v>
          </cell>
          <cell r="E348">
            <v>44950</v>
          </cell>
          <cell r="F348">
            <v>48550</v>
          </cell>
          <cell r="G348">
            <v>52150</v>
          </cell>
          <cell r="H348">
            <v>55750</v>
          </cell>
          <cell r="I348">
            <v>59350</v>
          </cell>
        </row>
        <row r="349">
          <cell r="A349" t="str">
            <v>McHenry-IL201380</v>
          </cell>
          <cell r="B349">
            <v>41250</v>
          </cell>
          <cell r="C349">
            <v>47150</v>
          </cell>
          <cell r="D349">
            <v>53050</v>
          </cell>
          <cell r="E349">
            <v>58900</v>
          </cell>
          <cell r="F349">
            <v>63650</v>
          </cell>
          <cell r="G349">
            <v>68350</v>
          </cell>
          <cell r="H349">
            <v>73050</v>
          </cell>
          <cell r="I349">
            <v>77750</v>
          </cell>
        </row>
        <row r="350">
          <cell r="A350" t="str">
            <v>McLean-IL201380</v>
          </cell>
          <cell r="B350">
            <v>45100</v>
          </cell>
          <cell r="C350">
            <v>51550</v>
          </cell>
          <cell r="D350">
            <v>58000</v>
          </cell>
          <cell r="E350">
            <v>64400</v>
          </cell>
          <cell r="F350">
            <v>69600</v>
          </cell>
          <cell r="G350">
            <v>74750</v>
          </cell>
          <cell r="H350">
            <v>79900</v>
          </cell>
          <cell r="I350">
            <v>85050</v>
          </cell>
        </row>
        <row r="351">
          <cell r="A351" t="str">
            <v>Macon-IL201380</v>
          </cell>
          <cell r="B351">
            <v>32100</v>
          </cell>
          <cell r="C351">
            <v>36700</v>
          </cell>
          <cell r="D351">
            <v>41300</v>
          </cell>
          <cell r="E351">
            <v>45850</v>
          </cell>
          <cell r="F351">
            <v>49550</v>
          </cell>
          <cell r="G351">
            <v>53200</v>
          </cell>
          <cell r="H351">
            <v>56900</v>
          </cell>
          <cell r="I351">
            <v>60550</v>
          </cell>
        </row>
        <row r="352">
          <cell r="A352" t="str">
            <v>Macoupin-IL201380</v>
          </cell>
          <cell r="B352">
            <v>35600</v>
          </cell>
          <cell r="C352">
            <v>40650</v>
          </cell>
          <cell r="D352">
            <v>45750</v>
          </cell>
          <cell r="E352">
            <v>50800</v>
          </cell>
          <cell r="F352">
            <v>54900</v>
          </cell>
          <cell r="G352">
            <v>58950</v>
          </cell>
          <cell r="H352">
            <v>63000</v>
          </cell>
          <cell r="I352">
            <v>67100</v>
          </cell>
        </row>
        <row r="353">
          <cell r="A353" t="str">
            <v>Madison-IL201380</v>
          </cell>
          <cell r="B353">
            <v>38750</v>
          </cell>
          <cell r="C353">
            <v>44300</v>
          </cell>
          <cell r="D353">
            <v>49850</v>
          </cell>
          <cell r="E353">
            <v>55350</v>
          </cell>
          <cell r="F353">
            <v>59800</v>
          </cell>
          <cell r="G353">
            <v>64250</v>
          </cell>
          <cell r="H353">
            <v>68650</v>
          </cell>
          <cell r="I353">
            <v>73100</v>
          </cell>
        </row>
        <row r="354">
          <cell r="A354" t="str">
            <v>Marion-IL201380</v>
          </cell>
          <cell r="B354">
            <v>31500</v>
          </cell>
          <cell r="C354">
            <v>36000</v>
          </cell>
          <cell r="D354">
            <v>40500</v>
          </cell>
          <cell r="E354">
            <v>44950</v>
          </cell>
          <cell r="F354">
            <v>48550</v>
          </cell>
          <cell r="G354">
            <v>52150</v>
          </cell>
          <cell r="H354">
            <v>55750</v>
          </cell>
          <cell r="I354">
            <v>59350</v>
          </cell>
        </row>
        <row r="355">
          <cell r="A355" t="str">
            <v>Marshall-IL201380</v>
          </cell>
          <cell r="B355">
            <v>37350</v>
          </cell>
          <cell r="C355">
            <v>42650</v>
          </cell>
          <cell r="D355">
            <v>48000</v>
          </cell>
          <cell r="E355">
            <v>53300</v>
          </cell>
          <cell r="F355">
            <v>57600</v>
          </cell>
          <cell r="G355">
            <v>61850</v>
          </cell>
          <cell r="H355">
            <v>66100</v>
          </cell>
          <cell r="I355">
            <v>70400</v>
          </cell>
        </row>
        <row r="356">
          <cell r="A356" t="str">
            <v>Mason-IL201380</v>
          </cell>
          <cell r="B356">
            <v>31500</v>
          </cell>
          <cell r="C356">
            <v>36000</v>
          </cell>
          <cell r="D356">
            <v>40500</v>
          </cell>
          <cell r="E356">
            <v>44950</v>
          </cell>
          <cell r="F356">
            <v>48550</v>
          </cell>
          <cell r="G356">
            <v>52150</v>
          </cell>
          <cell r="H356">
            <v>55750</v>
          </cell>
          <cell r="I356">
            <v>59350</v>
          </cell>
        </row>
        <row r="357">
          <cell r="A357" t="str">
            <v>Massac-IL201380</v>
          </cell>
          <cell r="B357">
            <v>31500</v>
          </cell>
          <cell r="C357">
            <v>36000</v>
          </cell>
          <cell r="D357">
            <v>40500</v>
          </cell>
          <cell r="E357">
            <v>44950</v>
          </cell>
          <cell r="F357">
            <v>48550</v>
          </cell>
          <cell r="G357">
            <v>52150</v>
          </cell>
          <cell r="H357">
            <v>55750</v>
          </cell>
          <cell r="I357">
            <v>59350</v>
          </cell>
        </row>
        <row r="358">
          <cell r="A358" t="str">
            <v>Menard-IL201380</v>
          </cell>
          <cell r="B358">
            <v>37650</v>
          </cell>
          <cell r="C358">
            <v>43000</v>
          </cell>
          <cell r="D358">
            <v>48400</v>
          </cell>
          <cell r="E358">
            <v>53750</v>
          </cell>
          <cell r="F358">
            <v>58050</v>
          </cell>
          <cell r="G358">
            <v>62350</v>
          </cell>
          <cell r="H358">
            <v>66650</v>
          </cell>
          <cell r="I358">
            <v>70950</v>
          </cell>
        </row>
        <row r="359">
          <cell r="A359" t="str">
            <v>Mercer-IL201380</v>
          </cell>
          <cell r="B359">
            <v>35350</v>
          </cell>
          <cell r="C359">
            <v>40400</v>
          </cell>
          <cell r="D359">
            <v>45450</v>
          </cell>
          <cell r="E359">
            <v>50500</v>
          </cell>
          <cell r="F359">
            <v>54550</v>
          </cell>
          <cell r="G359">
            <v>58600</v>
          </cell>
          <cell r="H359">
            <v>62650</v>
          </cell>
          <cell r="I359">
            <v>66700</v>
          </cell>
        </row>
        <row r="360">
          <cell r="A360" t="str">
            <v>Monroe-IL201380</v>
          </cell>
          <cell r="B360">
            <v>38750</v>
          </cell>
          <cell r="C360">
            <v>44300</v>
          </cell>
          <cell r="D360">
            <v>49850</v>
          </cell>
          <cell r="E360">
            <v>55350</v>
          </cell>
          <cell r="F360">
            <v>59800</v>
          </cell>
          <cell r="G360">
            <v>64250</v>
          </cell>
          <cell r="H360">
            <v>68650</v>
          </cell>
          <cell r="I360">
            <v>73100</v>
          </cell>
        </row>
        <row r="361">
          <cell r="A361" t="str">
            <v>Montgomery-IL201380</v>
          </cell>
          <cell r="B361">
            <v>33900</v>
          </cell>
          <cell r="C361">
            <v>38750</v>
          </cell>
          <cell r="D361">
            <v>43600</v>
          </cell>
          <cell r="E361">
            <v>48400</v>
          </cell>
          <cell r="F361">
            <v>52300</v>
          </cell>
          <cell r="G361">
            <v>56150</v>
          </cell>
          <cell r="H361">
            <v>60050</v>
          </cell>
          <cell r="I361">
            <v>63900</v>
          </cell>
        </row>
        <row r="362">
          <cell r="A362" t="str">
            <v>Morgan-IL201380</v>
          </cell>
          <cell r="B362">
            <v>35250</v>
          </cell>
          <cell r="C362">
            <v>40250</v>
          </cell>
          <cell r="D362">
            <v>45300</v>
          </cell>
          <cell r="E362">
            <v>50300</v>
          </cell>
          <cell r="F362">
            <v>54350</v>
          </cell>
          <cell r="G362">
            <v>58350</v>
          </cell>
          <cell r="H362">
            <v>62400</v>
          </cell>
          <cell r="I362">
            <v>66400</v>
          </cell>
        </row>
        <row r="363">
          <cell r="A363" t="str">
            <v>Moultrie-IL201380</v>
          </cell>
          <cell r="B363">
            <v>32450</v>
          </cell>
          <cell r="C363">
            <v>37050</v>
          </cell>
          <cell r="D363">
            <v>41700</v>
          </cell>
          <cell r="E363">
            <v>46300</v>
          </cell>
          <cell r="F363">
            <v>50050</v>
          </cell>
          <cell r="G363">
            <v>53750</v>
          </cell>
          <cell r="H363">
            <v>57450</v>
          </cell>
          <cell r="I363">
            <v>61150</v>
          </cell>
        </row>
        <row r="364">
          <cell r="A364" t="str">
            <v>Ogle-IL201380</v>
          </cell>
          <cell r="B364">
            <v>38650</v>
          </cell>
          <cell r="C364">
            <v>44200</v>
          </cell>
          <cell r="D364">
            <v>49700</v>
          </cell>
          <cell r="E364">
            <v>55200</v>
          </cell>
          <cell r="F364">
            <v>59650</v>
          </cell>
          <cell r="G364">
            <v>64050</v>
          </cell>
          <cell r="H364">
            <v>68450</v>
          </cell>
          <cell r="I364">
            <v>72900</v>
          </cell>
        </row>
        <row r="365">
          <cell r="A365" t="str">
            <v>Peoria-IL201380</v>
          </cell>
          <cell r="B365">
            <v>37350</v>
          </cell>
          <cell r="C365">
            <v>42650</v>
          </cell>
          <cell r="D365">
            <v>48000</v>
          </cell>
          <cell r="E365">
            <v>53300</v>
          </cell>
          <cell r="F365">
            <v>57600</v>
          </cell>
          <cell r="G365">
            <v>61850</v>
          </cell>
          <cell r="H365">
            <v>66100</v>
          </cell>
          <cell r="I365">
            <v>70400</v>
          </cell>
        </row>
        <row r="366">
          <cell r="A366" t="str">
            <v>Perry-IL201380</v>
          </cell>
          <cell r="B366">
            <v>31500</v>
          </cell>
          <cell r="C366">
            <v>36000</v>
          </cell>
          <cell r="D366">
            <v>40500</v>
          </cell>
          <cell r="E366">
            <v>44950</v>
          </cell>
          <cell r="F366">
            <v>48550</v>
          </cell>
          <cell r="G366">
            <v>52150</v>
          </cell>
          <cell r="H366">
            <v>55750</v>
          </cell>
          <cell r="I366">
            <v>59350</v>
          </cell>
        </row>
        <row r="367">
          <cell r="A367" t="str">
            <v>Piatt-IL201380</v>
          </cell>
          <cell r="B367">
            <v>40000</v>
          </cell>
          <cell r="C367">
            <v>45700</v>
          </cell>
          <cell r="D367">
            <v>51400</v>
          </cell>
          <cell r="E367">
            <v>57100</v>
          </cell>
          <cell r="F367">
            <v>61700</v>
          </cell>
          <cell r="G367">
            <v>66250</v>
          </cell>
          <cell r="H367">
            <v>70850</v>
          </cell>
          <cell r="I367">
            <v>75400</v>
          </cell>
        </row>
        <row r="368">
          <cell r="A368" t="str">
            <v>Pike-IL201380</v>
          </cell>
          <cell r="B368">
            <v>31500</v>
          </cell>
          <cell r="C368">
            <v>36000</v>
          </cell>
          <cell r="D368">
            <v>40500</v>
          </cell>
          <cell r="E368">
            <v>44950</v>
          </cell>
          <cell r="F368">
            <v>48550</v>
          </cell>
          <cell r="G368">
            <v>52150</v>
          </cell>
          <cell r="H368">
            <v>55750</v>
          </cell>
          <cell r="I368">
            <v>59350</v>
          </cell>
        </row>
        <row r="369">
          <cell r="A369" t="str">
            <v>Pope-IL201380</v>
          </cell>
          <cell r="B369">
            <v>31500</v>
          </cell>
          <cell r="C369">
            <v>36000</v>
          </cell>
          <cell r="D369">
            <v>40500</v>
          </cell>
          <cell r="E369">
            <v>44950</v>
          </cell>
          <cell r="F369">
            <v>48550</v>
          </cell>
          <cell r="G369">
            <v>52150</v>
          </cell>
          <cell r="H369">
            <v>55750</v>
          </cell>
          <cell r="I369">
            <v>59350</v>
          </cell>
        </row>
        <row r="370">
          <cell r="A370" t="str">
            <v>Pulaski-IL201380</v>
          </cell>
          <cell r="B370">
            <v>31500</v>
          </cell>
          <cell r="C370">
            <v>36000</v>
          </cell>
          <cell r="D370">
            <v>40500</v>
          </cell>
          <cell r="E370">
            <v>44950</v>
          </cell>
          <cell r="F370">
            <v>48550</v>
          </cell>
          <cell r="G370">
            <v>52150</v>
          </cell>
          <cell r="H370">
            <v>55750</v>
          </cell>
          <cell r="I370">
            <v>59350</v>
          </cell>
        </row>
        <row r="371">
          <cell r="A371" t="str">
            <v>Putnam-IL201380</v>
          </cell>
          <cell r="B371">
            <v>41000</v>
          </cell>
          <cell r="C371">
            <v>46850</v>
          </cell>
          <cell r="D371">
            <v>52700</v>
          </cell>
          <cell r="E371">
            <v>58550</v>
          </cell>
          <cell r="F371">
            <v>63250</v>
          </cell>
          <cell r="G371">
            <v>67950</v>
          </cell>
          <cell r="H371">
            <v>72650</v>
          </cell>
          <cell r="I371">
            <v>77300</v>
          </cell>
        </row>
        <row r="372">
          <cell r="A372" t="str">
            <v>Randolph-IL201380</v>
          </cell>
          <cell r="B372">
            <v>32850</v>
          </cell>
          <cell r="C372">
            <v>37550</v>
          </cell>
          <cell r="D372">
            <v>42250</v>
          </cell>
          <cell r="E372">
            <v>46900</v>
          </cell>
          <cell r="F372">
            <v>50700</v>
          </cell>
          <cell r="G372">
            <v>54450</v>
          </cell>
          <cell r="H372">
            <v>58200</v>
          </cell>
          <cell r="I372">
            <v>61950</v>
          </cell>
        </row>
        <row r="373">
          <cell r="A373" t="str">
            <v>Richland-IL201380</v>
          </cell>
          <cell r="B373">
            <v>32050</v>
          </cell>
          <cell r="C373">
            <v>36600</v>
          </cell>
          <cell r="D373">
            <v>41200</v>
          </cell>
          <cell r="E373">
            <v>45750</v>
          </cell>
          <cell r="F373">
            <v>49450</v>
          </cell>
          <cell r="G373">
            <v>53100</v>
          </cell>
          <cell r="H373">
            <v>56750</v>
          </cell>
          <cell r="I373">
            <v>60400</v>
          </cell>
        </row>
        <row r="374">
          <cell r="A374" t="str">
            <v>Rock Island-IL201380</v>
          </cell>
          <cell r="B374">
            <v>35350</v>
          </cell>
          <cell r="C374">
            <v>40400</v>
          </cell>
          <cell r="D374">
            <v>45450</v>
          </cell>
          <cell r="E374">
            <v>50500</v>
          </cell>
          <cell r="F374">
            <v>54550</v>
          </cell>
          <cell r="G374">
            <v>58600</v>
          </cell>
          <cell r="H374">
            <v>62650</v>
          </cell>
          <cell r="I374">
            <v>66700</v>
          </cell>
        </row>
        <row r="375">
          <cell r="A375" t="str">
            <v>St. Clair-IL201380</v>
          </cell>
          <cell r="B375">
            <v>38750</v>
          </cell>
          <cell r="C375">
            <v>44300</v>
          </cell>
          <cell r="D375">
            <v>49850</v>
          </cell>
          <cell r="E375">
            <v>55350</v>
          </cell>
          <cell r="F375">
            <v>59800</v>
          </cell>
          <cell r="G375">
            <v>64250</v>
          </cell>
          <cell r="H375">
            <v>68650</v>
          </cell>
          <cell r="I375">
            <v>73100</v>
          </cell>
        </row>
        <row r="376">
          <cell r="A376" t="str">
            <v>Saline-IL201380</v>
          </cell>
          <cell r="B376">
            <v>31500</v>
          </cell>
          <cell r="C376">
            <v>36000</v>
          </cell>
          <cell r="D376">
            <v>40500</v>
          </cell>
          <cell r="E376">
            <v>44950</v>
          </cell>
          <cell r="F376">
            <v>48550</v>
          </cell>
          <cell r="G376">
            <v>52150</v>
          </cell>
          <cell r="H376">
            <v>55750</v>
          </cell>
          <cell r="I376">
            <v>59350</v>
          </cell>
        </row>
        <row r="377">
          <cell r="A377" t="str">
            <v>Sangamon-IL201380</v>
          </cell>
          <cell r="B377">
            <v>37650</v>
          </cell>
          <cell r="C377">
            <v>43000</v>
          </cell>
          <cell r="D377">
            <v>48400</v>
          </cell>
          <cell r="E377">
            <v>53750</v>
          </cell>
          <cell r="F377">
            <v>58050</v>
          </cell>
          <cell r="G377">
            <v>62350</v>
          </cell>
          <cell r="H377">
            <v>66650</v>
          </cell>
          <cell r="I377">
            <v>70950</v>
          </cell>
        </row>
        <row r="378">
          <cell r="A378" t="str">
            <v>Schuyler-IL201380</v>
          </cell>
          <cell r="B378">
            <v>31500</v>
          </cell>
          <cell r="C378">
            <v>36000</v>
          </cell>
          <cell r="D378">
            <v>40500</v>
          </cell>
          <cell r="E378">
            <v>44950</v>
          </cell>
          <cell r="F378">
            <v>48550</v>
          </cell>
          <cell r="G378">
            <v>52150</v>
          </cell>
          <cell r="H378">
            <v>55750</v>
          </cell>
          <cell r="I378">
            <v>59350</v>
          </cell>
        </row>
        <row r="379">
          <cell r="A379" t="str">
            <v>Scott-IL201380</v>
          </cell>
          <cell r="B379">
            <v>35350</v>
          </cell>
          <cell r="C379">
            <v>40400</v>
          </cell>
          <cell r="D379">
            <v>45450</v>
          </cell>
          <cell r="E379">
            <v>50500</v>
          </cell>
          <cell r="F379">
            <v>54550</v>
          </cell>
          <cell r="G379">
            <v>58600</v>
          </cell>
          <cell r="H379">
            <v>62650</v>
          </cell>
          <cell r="I379">
            <v>66700</v>
          </cell>
        </row>
        <row r="380">
          <cell r="A380" t="str">
            <v>Shelby-IL201380</v>
          </cell>
          <cell r="B380">
            <v>33150</v>
          </cell>
          <cell r="C380">
            <v>37900</v>
          </cell>
          <cell r="D380">
            <v>42650</v>
          </cell>
          <cell r="E380">
            <v>47350</v>
          </cell>
          <cell r="F380">
            <v>51150</v>
          </cell>
          <cell r="G380">
            <v>54950</v>
          </cell>
          <cell r="H380">
            <v>58750</v>
          </cell>
          <cell r="I380">
            <v>62550</v>
          </cell>
        </row>
        <row r="381">
          <cell r="A381" t="str">
            <v>Stark-IL201380</v>
          </cell>
          <cell r="B381">
            <v>37350</v>
          </cell>
          <cell r="C381">
            <v>42650</v>
          </cell>
          <cell r="D381">
            <v>48000</v>
          </cell>
          <cell r="E381">
            <v>53300</v>
          </cell>
          <cell r="F381">
            <v>57600</v>
          </cell>
          <cell r="G381">
            <v>61850</v>
          </cell>
          <cell r="H381">
            <v>66100</v>
          </cell>
          <cell r="I381">
            <v>70400</v>
          </cell>
        </row>
        <row r="382">
          <cell r="A382" t="str">
            <v>Stephenson-IL201380</v>
          </cell>
          <cell r="B382">
            <v>32300</v>
          </cell>
          <cell r="C382">
            <v>36900</v>
          </cell>
          <cell r="D382">
            <v>41500</v>
          </cell>
          <cell r="E382">
            <v>46100</v>
          </cell>
          <cell r="F382">
            <v>49800</v>
          </cell>
          <cell r="G382">
            <v>53500</v>
          </cell>
          <cell r="H382">
            <v>57200</v>
          </cell>
          <cell r="I382">
            <v>60900</v>
          </cell>
        </row>
        <row r="383">
          <cell r="A383" t="str">
            <v>Tazewell-IL201380</v>
          </cell>
          <cell r="B383">
            <v>37350</v>
          </cell>
          <cell r="C383">
            <v>42650</v>
          </cell>
          <cell r="D383">
            <v>48000</v>
          </cell>
          <cell r="E383">
            <v>53300</v>
          </cell>
          <cell r="F383">
            <v>57600</v>
          </cell>
          <cell r="G383">
            <v>61850</v>
          </cell>
          <cell r="H383">
            <v>66100</v>
          </cell>
          <cell r="I383">
            <v>70400</v>
          </cell>
        </row>
        <row r="384">
          <cell r="A384" t="str">
            <v>Union-IL201380</v>
          </cell>
          <cell r="B384">
            <v>31500</v>
          </cell>
          <cell r="C384">
            <v>36000</v>
          </cell>
          <cell r="D384">
            <v>40500</v>
          </cell>
          <cell r="E384">
            <v>44950</v>
          </cell>
          <cell r="F384">
            <v>48550</v>
          </cell>
          <cell r="G384">
            <v>52150</v>
          </cell>
          <cell r="H384">
            <v>55750</v>
          </cell>
          <cell r="I384">
            <v>59350</v>
          </cell>
        </row>
        <row r="385">
          <cell r="A385" t="str">
            <v>Vermilion-IL201380</v>
          </cell>
          <cell r="B385">
            <v>31500</v>
          </cell>
          <cell r="C385">
            <v>36000</v>
          </cell>
          <cell r="D385">
            <v>40500</v>
          </cell>
          <cell r="E385">
            <v>44950</v>
          </cell>
          <cell r="F385">
            <v>48550</v>
          </cell>
          <cell r="G385">
            <v>52150</v>
          </cell>
          <cell r="H385">
            <v>55750</v>
          </cell>
          <cell r="I385">
            <v>59350</v>
          </cell>
        </row>
        <row r="386">
          <cell r="A386" t="str">
            <v>Wabash-IL201380</v>
          </cell>
          <cell r="B386">
            <v>33150</v>
          </cell>
          <cell r="C386">
            <v>37850</v>
          </cell>
          <cell r="D386">
            <v>42600</v>
          </cell>
          <cell r="E386">
            <v>47300</v>
          </cell>
          <cell r="F386">
            <v>51100</v>
          </cell>
          <cell r="G386">
            <v>54900</v>
          </cell>
          <cell r="H386">
            <v>58700</v>
          </cell>
          <cell r="I386">
            <v>62450</v>
          </cell>
        </row>
        <row r="387">
          <cell r="A387" t="str">
            <v>Warren-IL201380</v>
          </cell>
          <cell r="B387">
            <v>31500</v>
          </cell>
          <cell r="C387">
            <v>36000</v>
          </cell>
          <cell r="D387">
            <v>40500</v>
          </cell>
          <cell r="E387">
            <v>44950</v>
          </cell>
          <cell r="F387">
            <v>48550</v>
          </cell>
          <cell r="G387">
            <v>52150</v>
          </cell>
          <cell r="H387">
            <v>55750</v>
          </cell>
          <cell r="I387">
            <v>59350</v>
          </cell>
        </row>
        <row r="388">
          <cell r="A388" t="str">
            <v>Washington-IL201380</v>
          </cell>
          <cell r="B388">
            <v>38200</v>
          </cell>
          <cell r="C388">
            <v>43650</v>
          </cell>
          <cell r="D388">
            <v>49100</v>
          </cell>
          <cell r="E388">
            <v>54550</v>
          </cell>
          <cell r="F388">
            <v>58950</v>
          </cell>
          <cell r="G388">
            <v>63300</v>
          </cell>
          <cell r="H388">
            <v>67650</v>
          </cell>
          <cell r="I388">
            <v>72050</v>
          </cell>
        </row>
        <row r="389">
          <cell r="A389" t="str">
            <v>Wayne-IL201380</v>
          </cell>
          <cell r="B389">
            <v>31500</v>
          </cell>
          <cell r="C389">
            <v>36000</v>
          </cell>
          <cell r="D389">
            <v>40500</v>
          </cell>
          <cell r="E389">
            <v>44950</v>
          </cell>
          <cell r="F389">
            <v>48550</v>
          </cell>
          <cell r="G389">
            <v>52150</v>
          </cell>
          <cell r="H389">
            <v>55750</v>
          </cell>
          <cell r="I389">
            <v>59350</v>
          </cell>
        </row>
        <row r="390">
          <cell r="A390" t="str">
            <v>White-IL201380</v>
          </cell>
          <cell r="B390">
            <v>31500</v>
          </cell>
          <cell r="C390">
            <v>36000</v>
          </cell>
          <cell r="D390">
            <v>40500</v>
          </cell>
          <cell r="E390">
            <v>44950</v>
          </cell>
          <cell r="F390">
            <v>48550</v>
          </cell>
          <cell r="G390">
            <v>52150</v>
          </cell>
          <cell r="H390">
            <v>55750</v>
          </cell>
          <cell r="I390">
            <v>59350</v>
          </cell>
        </row>
        <row r="391">
          <cell r="A391" t="str">
            <v>Whiteside-IL201380</v>
          </cell>
          <cell r="B391">
            <v>32300</v>
          </cell>
          <cell r="C391">
            <v>36900</v>
          </cell>
          <cell r="D391">
            <v>41500</v>
          </cell>
          <cell r="E391">
            <v>46100</v>
          </cell>
          <cell r="F391">
            <v>49800</v>
          </cell>
          <cell r="G391">
            <v>53500</v>
          </cell>
          <cell r="H391">
            <v>57200</v>
          </cell>
          <cell r="I391">
            <v>60900</v>
          </cell>
        </row>
        <row r="392">
          <cell r="A392" t="str">
            <v>Will-IL201380</v>
          </cell>
          <cell r="B392">
            <v>41250</v>
          </cell>
          <cell r="C392">
            <v>47150</v>
          </cell>
          <cell r="D392">
            <v>53050</v>
          </cell>
          <cell r="E392">
            <v>58900</v>
          </cell>
          <cell r="F392">
            <v>63650</v>
          </cell>
          <cell r="G392">
            <v>68350</v>
          </cell>
          <cell r="H392">
            <v>73050</v>
          </cell>
          <cell r="I392">
            <v>77750</v>
          </cell>
        </row>
        <row r="393">
          <cell r="A393" t="str">
            <v>Williamson-IL201380</v>
          </cell>
          <cell r="B393">
            <v>33750</v>
          </cell>
          <cell r="C393">
            <v>38550</v>
          </cell>
          <cell r="D393">
            <v>43350</v>
          </cell>
          <cell r="E393">
            <v>48150</v>
          </cell>
          <cell r="F393">
            <v>52050</v>
          </cell>
          <cell r="G393">
            <v>55900</v>
          </cell>
          <cell r="H393">
            <v>59750</v>
          </cell>
          <cell r="I393">
            <v>63600</v>
          </cell>
        </row>
        <row r="394">
          <cell r="A394" t="str">
            <v>Winnebago-IL201380</v>
          </cell>
          <cell r="B394">
            <v>34250</v>
          </cell>
          <cell r="C394">
            <v>39150</v>
          </cell>
          <cell r="D394">
            <v>44050</v>
          </cell>
          <cell r="E394">
            <v>48900</v>
          </cell>
          <cell r="F394">
            <v>52850</v>
          </cell>
          <cell r="G394">
            <v>56750</v>
          </cell>
          <cell r="H394">
            <v>60650</v>
          </cell>
          <cell r="I394">
            <v>64550</v>
          </cell>
        </row>
        <row r="395">
          <cell r="A395" t="str">
            <v>Woodford-IL201380</v>
          </cell>
          <cell r="B395">
            <v>37350</v>
          </cell>
          <cell r="C395">
            <v>42650</v>
          </cell>
          <cell r="D395">
            <v>48000</v>
          </cell>
          <cell r="E395">
            <v>53300</v>
          </cell>
          <cell r="F395">
            <v>57600</v>
          </cell>
          <cell r="G395">
            <v>61850</v>
          </cell>
          <cell r="H395">
            <v>66100</v>
          </cell>
          <cell r="I395">
            <v>70400</v>
          </cell>
        </row>
        <row r="396">
          <cell r="A396" t="str">
            <v>Adams-IN201380</v>
          </cell>
          <cell r="B396">
            <v>31600</v>
          </cell>
          <cell r="C396">
            <v>36100</v>
          </cell>
          <cell r="D396">
            <v>40600</v>
          </cell>
          <cell r="E396">
            <v>45100</v>
          </cell>
          <cell r="F396">
            <v>48750</v>
          </cell>
          <cell r="G396">
            <v>52350</v>
          </cell>
          <cell r="H396">
            <v>55950</v>
          </cell>
          <cell r="I396">
            <v>59550</v>
          </cell>
        </row>
        <row r="397">
          <cell r="A397" t="str">
            <v>Allen-IN201380</v>
          </cell>
          <cell r="B397">
            <v>34650</v>
          </cell>
          <cell r="C397">
            <v>39600</v>
          </cell>
          <cell r="D397">
            <v>44550</v>
          </cell>
          <cell r="E397">
            <v>49500</v>
          </cell>
          <cell r="F397">
            <v>53500</v>
          </cell>
          <cell r="G397">
            <v>57450</v>
          </cell>
          <cell r="H397">
            <v>61400</v>
          </cell>
          <cell r="I397">
            <v>65350</v>
          </cell>
        </row>
        <row r="398">
          <cell r="A398" t="str">
            <v>Bartholomew-IN201380</v>
          </cell>
          <cell r="B398">
            <v>36300</v>
          </cell>
          <cell r="C398">
            <v>41500</v>
          </cell>
          <cell r="D398">
            <v>46700</v>
          </cell>
          <cell r="E398">
            <v>51850</v>
          </cell>
          <cell r="F398">
            <v>56000</v>
          </cell>
          <cell r="G398">
            <v>60150</v>
          </cell>
          <cell r="H398">
            <v>64300</v>
          </cell>
          <cell r="I398">
            <v>68450</v>
          </cell>
        </row>
        <row r="399">
          <cell r="A399" t="str">
            <v>Benton-IN201380</v>
          </cell>
          <cell r="B399">
            <v>35150</v>
          </cell>
          <cell r="C399">
            <v>40150</v>
          </cell>
          <cell r="D399">
            <v>45150</v>
          </cell>
          <cell r="E399">
            <v>50150</v>
          </cell>
          <cell r="F399">
            <v>54200</v>
          </cell>
          <cell r="G399">
            <v>58200</v>
          </cell>
          <cell r="H399">
            <v>62200</v>
          </cell>
          <cell r="I399">
            <v>66200</v>
          </cell>
        </row>
        <row r="400">
          <cell r="A400" t="str">
            <v>Blackford-IN201380</v>
          </cell>
          <cell r="B400">
            <v>29550</v>
          </cell>
          <cell r="C400">
            <v>33750</v>
          </cell>
          <cell r="D400">
            <v>37950</v>
          </cell>
          <cell r="E400">
            <v>42150</v>
          </cell>
          <cell r="F400">
            <v>45550</v>
          </cell>
          <cell r="G400">
            <v>48900</v>
          </cell>
          <cell r="H400">
            <v>52300</v>
          </cell>
          <cell r="I400">
            <v>55650</v>
          </cell>
        </row>
        <row r="401">
          <cell r="A401" t="str">
            <v>Boone-IN201380</v>
          </cell>
          <cell r="B401">
            <v>36500</v>
          </cell>
          <cell r="C401">
            <v>41700</v>
          </cell>
          <cell r="D401">
            <v>46900</v>
          </cell>
          <cell r="E401">
            <v>52100</v>
          </cell>
          <cell r="F401">
            <v>56300</v>
          </cell>
          <cell r="G401">
            <v>60450</v>
          </cell>
          <cell r="H401">
            <v>64650</v>
          </cell>
          <cell r="I401">
            <v>68800</v>
          </cell>
        </row>
        <row r="402">
          <cell r="A402" t="str">
            <v>Brown-IN201380</v>
          </cell>
          <cell r="B402">
            <v>36500</v>
          </cell>
          <cell r="C402">
            <v>41700</v>
          </cell>
          <cell r="D402">
            <v>46900</v>
          </cell>
          <cell r="E402">
            <v>52100</v>
          </cell>
          <cell r="F402">
            <v>56300</v>
          </cell>
          <cell r="G402">
            <v>60450</v>
          </cell>
          <cell r="H402">
            <v>64650</v>
          </cell>
          <cell r="I402">
            <v>68800</v>
          </cell>
        </row>
        <row r="403">
          <cell r="A403" t="str">
            <v>Carroll-IN201380</v>
          </cell>
          <cell r="B403">
            <v>35950</v>
          </cell>
          <cell r="C403">
            <v>41100</v>
          </cell>
          <cell r="D403">
            <v>46250</v>
          </cell>
          <cell r="E403">
            <v>51350</v>
          </cell>
          <cell r="F403">
            <v>55500</v>
          </cell>
          <cell r="G403">
            <v>59600</v>
          </cell>
          <cell r="H403">
            <v>63700</v>
          </cell>
          <cell r="I403">
            <v>67800</v>
          </cell>
        </row>
        <row r="404">
          <cell r="A404" t="str">
            <v>Cass-IN201380</v>
          </cell>
          <cell r="B404">
            <v>29700</v>
          </cell>
          <cell r="C404">
            <v>33950</v>
          </cell>
          <cell r="D404">
            <v>38200</v>
          </cell>
          <cell r="E404">
            <v>42400</v>
          </cell>
          <cell r="F404">
            <v>45800</v>
          </cell>
          <cell r="G404">
            <v>49200</v>
          </cell>
          <cell r="H404">
            <v>52600</v>
          </cell>
          <cell r="I404">
            <v>56000</v>
          </cell>
        </row>
        <row r="405">
          <cell r="A405" t="str">
            <v>Clark-IN201380</v>
          </cell>
          <cell r="B405">
            <v>34000</v>
          </cell>
          <cell r="C405">
            <v>38850</v>
          </cell>
          <cell r="D405">
            <v>43700</v>
          </cell>
          <cell r="E405">
            <v>48550</v>
          </cell>
          <cell r="F405">
            <v>52450</v>
          </cell>
          <cell r="G405">
            <v>56350</v>
          </cell>
          <cell r="H405">
            <v>60250</v>
          </cell>
          <cell r="I405">
            <v>64100</v>
          </cell>
        </row>
        <row r="406">
          <cell r="A406" t="str">
            <v>Clay-IN201380</v>
          </cell>
          <cell r="B406">
            <v>30050</v>
          </cell>
          <cell r="C406">
            <v>34350</v>
          </cell>
          <cell r="D406">
            <v>38650</v>
          </cell>
          <cell r="E406">
            <v>42900</v>
          </cell>
          <cell r="F406">
            <v>46350</v>
          </cell>
          <cell r="G406">
            <v>49800</v>
          </cell>
          <cell r="H406">
            <v>53200</v>
          </cell>
          <cell r="I406">
            <v>56650</v>
          </cell>
        </row>
        <row r="407">
          <cell r="A407" t="str">
            <v>Clinton-IN201380</v>
          </cell>
          <cell r="B407">
            <v>34250</v>
          </cell>
          <cell r="C407">
            <v>39150</v>
          </cell>
          <cell r="D407">
            <v>44050</v>
          </cell>
          <cell r="E407">
            <v>48900</v>
          </cell>
          <cell r="F407">
            <v>52850</v>
          </cell>
          <cell r="G407">
            <v>56750</v>
          </cell>
          <cell r="H407">
            <v>60650</v>
          </cell>
          <cell r="I407">
            <v>64550</v>
          </cell>
        </row>
        <row r="408">
          <cell r="A408" t="str">
            <v>Crawford-IN201380</v>
          </cell>
          <cell r="B408">
            <v>29550</v>
          </cell>
          <cell r="C408">
            <v>33750</v>
          </cell>
          <cell r="D408">
            <v>37950</v>
          </cell>
          <cell r="E408">
            <v>42150</v>
          </cell>
          <cell r="F408">
            <v>45550</v>
          </cell>
          <cell r="G408">
            <v>48900</v>
          </cell>
          <cell r="H408">
            <v>52300</v>
          </cell>
          <cell r="I408">
            <v>55650</v>
          </cell>
        </row>
        <row r="409">
          <cell r="A409" t="str">
            <v>Daviess-IN201380</v>
          </cell>
          <cell r="B409">
            <v>32000</v>
          </cell>
          <cell r="C409">
            <v>36600</v>
          </cell>
          <cell r="D409">
            <v>41150</v>
          </cell>
          <cell r="E409">
            <v>45700</v>
          </cell>
          <cell r="F409">
            <v>49400</v>
          </cell>
          <cell r="G409">
            <v>53050</v>
          </cell>
          <cell r="H409">
            <v>56700</v>
          </cell>
          <cell r="I409">
            <v>60350</v>
          </cell>
        </row>
        <row r="410">
          <cell r="A410" t="str">
            <v>Dearborn-IN201380</v>
          </cell>
          <cell r="B410">
            <v>38500</v>
          </cell>
          <cell r="C410">
            <v>44000</v>
          </cell>
          <cell r="D410">
            <v>49500</v>
          </cell>
          <cell r="E410">
            <v>54950</v>
          </cell>
          <cell r="F410">
            <v>59350</v>
          </cell>
          <cell r="G410">
            <v>63750</v>
          </cell>
          <cell r="H410">
            <v>68150</v>
          </cell>
          <cell r="I410">
            <v>72550</v>
          </cell>
        </row>
        <row r="411">
          <cell r="A411" t="str">
            <v>Decatur-IN201380</v>
          </cell>
          <cell r="B411">
            <v>31150</v>
          </cell>
          <cell r="C411">
            <v>35600</v>
          </cell>
          <cell r="D411">
            <v>40050</v>
          </cell>
          <cell r="E411">
            <v>44500</v>
          </cell>
          <cell r="F411">
            <v>48100</v>
          </cell>
          <cell r="G411">
            <v>51650</v>
          </cell>
          <cell r="H411">
            <v>55200</v>
          </cell>
          <cell r="I411">
            <v>58750</v>
          </cell>
        </row>
        <row r="412">
          <cell r="A412" t="str">
            <v>DeKalb-IN201380</v>
          </cell>
          <cell r="B412">
            <v>32950</v>
          </cell>
          <cell r="C412">
            <v>37650</v>
          </cell>
          <cell r="D412">
            <v>42350</v>
          </cell>
          <cell r="E412">
            <v>47050</v>
          </cell>
          <cell r="F412">
            <v>50850</v>
          </cell>
          <cell r="G412">
            <v>54600</v>
          </cell>
          <cell r="H412">
            <v>58350</v>
          </cell>
          <cell r="I412">
            <v>62150</v>
          </cell>
        </row>
        <row r="413">
          <cell r="A413" t="str">
            <v>Delaware-IN201380</v>
          </cell>
          <cell r="B413">
            <v>30150</v>
          </cell>
          <cell r="C413">
            <v>34450</v>
          </cell>
          <cell r="D413">
            <v>38750</v>
          </cell>
          <cell r="E413">
            <v>43050</v>
          </cell>
          <cell r="F413">
            <v>46500</v>
          </cell>
          <cell r="G413">
            <v>49950</v>
          </cell>
          <cell r="H413">
            <v>53400</v>
          </cell>
          <cell r="I413">
            <v>56850</v>
          </cell>
        </row>
        <row r="414">
          <cell r="A414" t="str">
            <v>Dubois-IN201380</v>
          </cell>
          <cell r="B414">
            <v>38300</v>
          </cell>
          <cell r="C414">
            <v>43750</v>
          </cell>
          <cell r="D414">
            <v>49200</v>
          </cell>
          <cell r="E414">
            <v>54650</v>
          </cell>
          <cell r="F414">
            <v>59050</v>
          </cell>
          <cell r="G414">
            <v>63400</v>
          </cell>
          <cell r="H414">
            <v>67800</v>
          </cell>
          <cell r="I414">
            <v>72150</v>
          </cell>
        </row>
        <row r="415">
          <cell r="A415" t="str">
            <v>Elkhart-IN201380</v>
          </cell>
          <cell r="B415">
            <v>29550</v>
          </cell>
          <cell r="C415">
            <v>33750</v>
          </cell>
          <cell r="D415">
            <v>37950</v>
          </cell>
          <cell r="E415">
            <v>42150</v>
          </cell>
          <cell r="F415">
            <v>45550</v>
          </cell>
          <cell r="G415">
            <v>48900</v>
          </cell>
          <cell r="H415">
            <v>52300</v>
          </cell>
          <cell r="I415">
            <v>55650</v>
          </cell>
        </row>
        <row r="416">
          <cell r="A416" t="str">
            <v>Fayette-IN201380</v>
          </cell>
          <cell r="B416">
            <v>29550</v>
          </cell>
          <cell r="C416">
            <v>33750</v>
          </cell>
          <cell r="D416">
            <v>37950</v>
          </cell>
          <cell r="E416">
            <v>42150</v>
          </cell>
          <cell r="F416">
            <v>45550</v>
          </cell>
          <cell r="G416">
            <v>48900</v>
          </cell>
          <cell r="H416">
            <v>52300</v>
          </cell>
          <cell r="I416">
            <v>55650</v>
          </cell>
        </row>
        <row r="417">
          <cell r="A417" t="str">
            <v>Floyd-IN201380</v>
          </cell>
          <cell r="B417">
            <v>34000</v>
          </cell>
          <cell r="C417">
            <v>38850</v>
          </cell>
          <cell r="D417">
            <v>43700</v>
          </cell>
          <cell r="E417">
            <v>48550</v>
          </cell>
          <cell r="F417">
            <v>52450</v>
          </cell>
          <cell r="G417">
            <v>56350</v>
          </cell>
          <cell r="H417">
            <v>60250</v>
          </cell>
          <cell r="I417">
            <v>64100</v>
          </cell>
        </row>
        <row r="418">
          <cell r="A418" t="str">
            <v>Fountain-IN201380</v>
          </cell>
          <cell r="B418">
            <v>30750</v>
          </cell>
          <cell r="C418">
            <v>35150</v>
          </cell>
          <cell r="D418">
            <v>39550</v>
          </cell>
          <cell r="E418">
            <v>43900</v>
          </cell>
          <cell r="F418">
            <v>47450</v>
          </cell>
          <cell r="G418">
            <v>50950</v>
          </cell>
          <cell r="H418">
            <v>54450</v>
          </cell>
          <cell r="I418">
            <v>57950</v>
          </cell>
        </row>
        <row r="419">
          <cell r="A419" t="str">
            <v>Franklin-IN201380</v>
          </cell>
          <cell r="B419">
            <v>38500</v>
          </cell>
          <cell r="C419">
            <v>44000</v>
          </cell>
          <cell r="D419">
            <v>49500</v>
          </cell>
          <cell r="E419">
            <v>54950</v>
          </cell>
          <cell r="F419">
            <v>59350</v>
          </cell>
          <cell r="G419">
            <v>63750</v>
          </cell>
          <cell r="H419">
            <v>68150</v>
          </cell>
          <cell r="I419">
            <v>72550</v>
          </cell>
        </row>
        <row r="420">
          <cell r="A420" t="str">
            <v>Fulton-IN201380</v>
          </cell>
          <cell r="B420">
            <v>29550</v>
          </cell>
          <cell r="C420">
            <v>33750</v>
          </cell>
          <cell r="D420">
            <v>37950</v>
          </cell>
          <cell r="E420">
            <v>42150</v>
          </cell>
          <cell r="F420">
            <v>45550</v>
          </cell>
          <cell r="G420">
            <v>48900</v>
          </cell>
          <cell r="H420">
            <v>52300</v>
          </cell>
          <cell r="I420">
            <v>55650</v>
          </cell>
        </row>
        <row r="421">
          <cell r="A421" t="str">
            <v>Gibson-IN201380</v>
          </cell>
          <cell r="B421">
            <v>36700</v>
          </cell>
          <cell r="C421">
            <v>41950</v>
          </cell>
          <cell r="D421">
            <v>47200</v>
          </cell>
          <cell r="E421">
            <v>52400</v>
          </cell>
          <cell r="F421">
            <v>56600</v>
          </cell>
          <cell r="G421">
            <v>60800</v>
          </cell>
          <cell r="H421">
            <v>65000</v>
          </cell>
          <cell r="I421">
            <v>69200</v>
          </cell>
        </row>
        <row r="422">
          <cell r="A422" t="str">
            <v>Grant-IN201380</v>
          </cell>
          <cell r="B422">
            <v>29550</v>
          </cell>
          <cell r="C422">
            <v>33750</v>
          </cell>
          <cell r="D422">
            <v>37950</v>
          </cell>
          <cell r="E422">
            <v>42150</v>
          </cell>
          <cell r="F422">
            <v>45550</v>
          </cell>
          <cell r="G422">
            <v>48900</v>
          </cell>
          <cell r="H422">
            <v>52300</v>
          </cell>
          <cell r="I422">
            <v>55650</v>
          </cell>
        </row>
        <row r="423">
          <cell r="A423" t="str">
            <v>Greene-IN201380</v>
          </cell>
          <cell r="B423">
            <v>30200</v>
          </cell>
          <cell r="C423">
            <v>34500</v>
          </cell>
          <cell r="D423">
            <v>38800</v>
          </cell>
          <cell r="E423">
            <v>43100</v>
          </cell>
          <cell r="F423">
            <v>46550</v>
          </cell>
          <cell r="G423">
            <v>50000</v>
          </cell>
          <cell r="H423">
            <v>53450</v>
          </cell>
          <cell r="I423">
            <v>56900</v>
          </cell>
        </row>
        <row r="424">
          <cell r="A424" t="str">
            <v>Hamilton-IN201380</v>
          </cell>
          <cell r="B424">
            <v>36500</v>
          </cell>
          <cell r="C424">
            <v>41700</v>
          </cell>
          <cell r="D424">
            <v>46900</v>
          </cell>
          <cell r="E424">
            <v>52100</v>
          </cell>
          <cell r="F424">
            <v>56300</v>
          </cell>
          <cell r="G424">
            <v>60450</v>
          </cell>
          <cell r="H424">
            <v>64650</v>
          </cell>
          <cell r="I424">
            <v>68800</v>
          </cell>
        </row>
        <row r="425">
          <cell r="A425" t="str">
            <v>Hancock-IN201380</v>
          </cell>
          <cell r="B425">
            <v>36500</v>
          </cell>
          <cell r="C425">
            <v>41700</v>
          </cell>
          <cell r="D425">
            <v>46900</v>
          </cell>
          <cell r="E425">
            <v>52100</v>
          </cell>
          <cell r="F425">
            <v>56300</v>
          </cell>
          <cell r="G425">
            <v>60450</v>
          </cell>
          <cell r="H425">
            <v>64650</v>
          </cell>
          <cell r="I425">
            <v>68800</v>
          </cell>
        </row>
        <row r="426">
          <cell r="A426" t="str">
            <v>Harrison-IN201380</v>
          </cell>
          <cell r="B426">
            <v>34000</v>
          </cell>
          <cell r="C426">
            <v>38850</v>
          </cell>
          <cell r="D426">
            <v>43700</v>
          </cell>
          <cell r="E426">
            <v>48550</v>
          </cell>
          <cell r="F426">
            <v>52450</v>
          </cell>
          <cell r="G426">
            <v>56350</v>
          </cell>
          <cell r="H426">
            <v>60250</v>
          </cell>
          <cell r="I426">
            <v>64100</v>
          </cell>
        </row>
        <row r="427">
          <cell r="A427" t="str">
            <v>Hendricks-IN201380</v>
          </cell>
          <cell r="B427">
            <v>36500</v>
          </cell>
          <cell r="C427">
            <v>41700</v>
          </cell>
          <cell r="D427">
            <v>46900</v>
          </cell>
          <cell r="E427">
            <v>52100</v>
          </cell>
          <cell r="F427">
            <v>56300</v>
          </cell>
          <cell r="G427">
            <v>60450</v>
          </cell>
          <cell r="H427">
            <v>64650</v>
          </cell>
          <cell r="I427">
            <v>68800</v>
          </cell>
        </row>
        <row r="428">
          <cell r="A428" t="str">
            <v>Henry-IN201380</v>
          </cell>
          <cell r="B428">
            <v>31400</v>
          </cell>
          <cell r="C428">
            <v>35850</v>
          </cell>
          <cell r="D428">
            <v>40350</v>
          </cell>
          <cell r="E428">
            <v>44800</v>
          </cell>
          <cell r="F428">
            <v>48400</v>
          </cell>
          <cell r="G428">
            <v>52000</v>
          </cell>
          <cell r="H428">
            <v>55600</v>
          </cell>
          <cell r="I428">
            <v>59150</v>
          </cell>
        </row>
        <row r="429">
          <cell r="A429" t="str">
            <v>Howard-IN201380</v>
          </cell>
          <cell r="B429">
            <v>33700</v>
          </cell>
          <cell r="C429">
            <v>38500</v>
          </cell>
          <cell r="D429">
            <v>43300</v>
          </cell>
          <cell r="E429">
            <v>48100</v>
          </cell>
          <cell r="F429">
            <v>51950</v>
          </cell>
          <cell r="G429">
            <v>55800</v>
          </cell>
          <cell r="H429">
            <v>59650</v>
          </cell>
          <cell r="I429">
            <v>63500</v>
          </cell>
        </row>
        <row r="430">
          <cell r="A430" t="str">
            <v>Huntington-IN201380</v>
          </cell>
          <cell r="B430">
            <v>33150</v>
          </cell>
          <cell r="C430">
            <v>37850</v>
          </cell>
          <cell r="D430">
            <v>42600</v>
          </cell>
          <cell r="E430">
            <v>47300</v>
          </cell>
          <cell r="F430">
            <v>51100</v>
          </cell>
          <cell r="G430">
            <v>54900</v>
          </cell>
          <cell r="H430">
            <v>58700</v>
          </cell>
          <cell r="I430">
            <v>62450</v>
          </cell>
        </row>
        <row r="431">
          <cell r="A431" t="str">
            <v>Jackson-IN201380</v>
          </cell>
          <cell r="B431">
            <v>31850</v>
          </cell>
          <cell r="C431">
            <v>36400</v>
          </cell>
          <cell r="D431">
            <v>40950</v>
          </cell>
          <cell r="E431">
            <v>45500</v>
          </cell>
          <cell r="F431">
            <v>49150</v>
          </cell>
          <cell r="G431">
            <v>52800</v>
          </cell>
          <cell r="H431">
            <v>56450</v>
          </cell>
          <cell r="I431">
            <v>60100</v>
          </cell>
        </row>
        <row r="432">
          <cell r="A432" t="str">
            <v>Jasper-IN201380</v>
          </cell>
          <cell r="B432">
            <v>38050</v>
          </cell>
          <cell r="C432">
            <v>43450</v>
          </cell>
          <cell r="D432">
            <v>48900</v>
          </cell>
          <cell r="E432">
            <v>54300</v>
          </cell>
          <cell r="F432">
            <v>58650</v>
          </cell>
          <cell r="G432">
            <v>63000</v>
          </cell>
          <cell r="H432">
            <v>67350</v>
          </cell>
          <cell r="I432">
            <v>71700</v>
          </cell>
        </row>
        <row r="433">
          <cell r="A433" t="str">
            <v>Jay-IN201380</v>
          </cell>
          <cell r="B433">
            <v>29550</v>
          </cell>
          <cell r="C433">
            <v>33750</v>
          </cell>
          <cell r="D433">
            <v>37950</v>
          </cell>
          <cell r="E433">
            <v>42150</v>
          </cell>
          <cell r="F433">
            <v>45550</v>
          </cell>
          <cell r="G433">
            <v>48900</v>
          </cell>
          <cell r="H433">
            <v>52300</v>
          </cell>
          <cell r="I433">
            <v>55650</v>
          </cell>
        </row>
        <row r="434">
          <cell r="A434" t="str">
            <v>Jefferson-IN201380</v>
          </cell>
          <cell r="B434">
            <v>31150</v>
          </cell>
          <cell r="C434">
            <v>35600</v>
          </cell>
          <cell r="D434">
            <v>40050</v>
          </cell>
          <cell r="E434">
            <v>44500</v>
          </cell>
          <cell r="F434">
            <v>48100</v>
          </cell>
          <cell r="G434">
            <v>51650</v>
          </cell>
          <cell r="H434">
            <v>55200</v>
          </cell>
          <cell r="I434">
            <v>58750</v>
          </cell>
        </row>
        <row r="435">
          <cell r="A435" t="str">
            <v>Jennings-IN201380</v>
          </cell>
          <cell r="B435">
            <v>29550</v>
          </cell>
          <cell r="C435">
            <v>33750</v>
          </cell>
          <cell r="D435">
            <v>37950</v>
          </cell>
          <cell r="E435">
            <v>42150</v>
          </cell>
          <cell r="F435">
            <v>45550</v>
          </cell>
          <cell r="G435">
            <v>48900</v>
          </cell>
          <cell r="H435">
            <v>52300</v>
          </cell>
          <cell r="I435">
            <v>55650</v>
          </cell>
        </row>
        <row r="436">
          <cell r="A436" t="str">
            <v>Johnson-IN201380</v>
          </cell>
          <cell r="B436">
            <v>36500</v>
          </cell>
          <cell r="C436">
            <v>41700</v>
          </cell>
          <cell r="D436">
            <v>46900</v>
          </cell>
          <cell r="E436">
            <v>52100</v>
          </cell>
          <cell r="F436">
            <v>56300</v>
          </cell>
          <cell r="G436">
            <v>60450</v>
          </cell>
          <cell r="H436">
            <v>64650</v>
          </cell>
          <cell r="I436">
            <v>68800</v>
          </cell>
        </row>
        <row r="437">
          <cell r="A437" t="str">
            <v>Knox-IN201380</v>
          </cell>
          <cell r="B437">
            <v>30700</v>
          </cell>
          <cell r="C437">
            <v>35100</v>
          </cell>
          <cell r="D437">
            <v>39500</v>
          </cell>
          <cell r="E437">
            <v>43850</v>
          </cell>
          <cell r="F437">
            <v>47400</v>
          </cell>
          <cell r="G437">
            <v>50900</v>
          </cell>
          <cell r="H437">
            <v>54400</v>
          </cell>
          <cell r="I437">
            <v>57900</v>
          </cell>
        </row>
        <row r="438">
          <cell r="A438" t="str">
            <v>Kosciusko-IN201380</v>
          </cell>
          <cell r="B438">
            <v>33750</v>
          </cell>
          <cell r="C438">
            <v>38550</v>
          </cell>
          <cell r="D438">
            <v>43350</v>
          </cell>
          <cell r="E438">
            <v>48150</v>
          </cell>
          <cell r="F438">
            <v>52050</v>
          </cell>
          <cell r="G438">
            <v>55900</v>
          </cell>
          <cell r="H438">
            <v>59750</v>
          </cell>
          <cell r="I438">
            <v>63600</v>
          </cell>
        </row>
        <row r="439">
          <cell r="A439" t="str">
            <v>LaGrange-IN201380</v>
          </cell>
          <cell r="B439">
            <v>32050</v>
          </cell>
          <cell r="C439">
            <v>36600</v>
          </cell>
          <cell r="D439">
            <v>41200</v>
          </cell>
          <cell r="E439">
            <v>45750</v>
          </cell>
          <cell r="F439">
            <v>49450</v>
          </cell>
          <cell r="G439">
            <v>53100</v>
          </cell>
          <cell r="H439">
            <v>56750</v>
          </cell>
          <cell r="I439">
            <v>60400</v>
          </cell>
        </row>
        <row r="440">
          <cell r="A440" t="str">
            <v>Lake-IN201380</v>
          </cell>
          <cell r="B440">
            <v>35250</v>
          </cell>
          <cell r="C440">
            <v>40250</v>
          </cell>
          <cell r="D440">
            <v>45300</v>
          </cell>
          <cell r="E440">
            <v>50300</v>
          </cell>
          <cell r="F440">
            <v>54350</v>
          </cell>
          <cell r="G440">
            <v>58350</v>
          </cell>
          <cell r="H440">
            <v>62400</v>
          </cell>
          <cell r="I440">
            <v>66400</v>
          </cell>
        </row>
        <row r="441">
          <cell r="A441" t="str">
            <v>LaPorte-IN201380</v>
          </cell>
          <cell r="B441">
            <v>33350</v>
          </cell>
          <cell r="C441">
            <v>38100</v>
          </cell>
          <cell r="D441">
            <v>42850</v>
          </cell>
          <cell r="E441">
            <v>47600</v>
          </cell>
          <cell r="F441">
            <v>51450</v>
          </cell>
          <cell r="G441">
            <v>55250</v>
          </cell>
          <cell r="H441">
            <v>59050</v>
          </cell>
          <cell r="I441">
            <v>62850</v>
          </cell>
        </row>
        <row r="442">
          <cell r="A442" t="str">
            <v>Lawrence-IN201380</v>
          </cell>
          <cell r="B442">
            <v>30000</v>
          </cell>
          <cell r="C442">
            <v>34250</v>
          </cell>
          <cell r="D442">
            <v>38550</v>
          </cell>
          <cell r="E442">
            <v>42800</v>
          </cell>
          <cell r="F442">
            <v>46250</v>
          </cell>
          <cell r="G442">
            <v>49650</v>
          </cell>
          <cell r="H442">
            <v>53100</v>
          </cell>
          <cell r="I442">
            <v>56500</v>
          </cell>
        </row>
        <row r="443">
          <cell r="A443" t="str">
            <v>Madison-IN201380</v>
          </cell>
          <cell r="B443">
            <v>31150</v>
          </cell>
          <cell r="C443">
            <v>35600</v>
          </cell>
          <cell r="D443">
            <v>40050</v>
          </cell>
          <cell r="E443">
            <v>44500</v>
          </cell>
          <cell r="F443">
            <v>48100</v>
          </cell>
          <cell r="G443">
            <v>51650</v>
          </cell>
          <cell r="H443">
            <v>55200</v>
          </cell>
          <cell r="I443">
            <v>58750</v>
          </cell>
        </row>
        <row r="444">
          <cell r="A444" t="str">
            <v>Marion-IN201380</v>
          </cell>
          <cell r="B444">
            <v>36500</v>
          </cell>
          <cell r="C444">
            <v>41700</v>
          </cell>
          <cell r="D444">
            <v>46900</v>
          </cell>
          <cell r="E444">
            <v>52100</v>
          </cell>
          <cell r="F444">
            <v>56300</v>
          </cell>
          <cell r="G444">
            <v>60450</v>
          </cell>
          <cell r="H444">
            <v>64650</v>
          </cell>
          <cell r="I444">
            <v>68800</v>
          </cell>
        </row>
        <row r="445">
          <cell r="A445" t="str">
            <v>Marshall-IN201380</v>
          </cell>
          <cell r="B445">
            <v>34550</v>
          </cell>
          <cell r="C445">
            <v>39500</v>
          </cell>
          <cell r="D445">
            <v>44450</v>
          </cell>
          <cell r="E445">
            <v>49350</v>
          </cell>
          <cell r="F445">
            <v>53300</v>
          </cell>
          <cell r="G445">
            <v>57250</v>
          </cell>
          <cell r="H445">
            <v>61200</v>
          </cell>
          <cell r="I445">
            <v>65150</v>
          </cell>
        </row>
        <row r="446">
          <cell r="A446" t="str">
            <v>Martin-IN201380</v>
          </cell>
          <cell r="B446">
            <v>32800</v>
          </cell>
          <cell r="C446">
            <v>37450</v>
          </cell>
          <cell r="D446">
            <v>42150</v>
          </cell>
          <cell r="E446">
            <v>46800</v>
          </cell>
          <cell r="F446">
            <v>50550</v>
          </cell>
          <cell r="G446">
            <v>54300</v>
          </cell>
          <cell r="H446">
            <v>58050</v>
          </cell>
          <cell r="I446">
            <v>61800</v>
          </cell>
        </row>
        <row r="447">
          <cell r="A447" t="str">
            <v>Miami-IN201380</v>
          </cell>
          <cell r="B447">
            <v>29550</v>
          </cell>
          <cell r="C447">
            <v>33750</v>
          </cell>
          <cell r="D447">
            <v>37950</v>
          </cell>
          <cell r="E447">
            <v>42150</v>
          </cell>
          <cell r="F447">
            <v>45550</v>
          </cell>
          <cell r="G447">
            <v>48900</v>
          </cell>
          <cell r="H447">
            <v>52300</v>
          </cell>
          <cell r="I447">
            <v>55650</v>
          </cell>
        </row>
        <row r="448">
          <cell r="A448" t="str">
            <v>Monroe-IN201380</v>
          </cell>
          <cell r="B448">
            <v>34250</v>
          </cell>
          <cell r="C448">
            <v>39150</v>
          </cell>
          <cell r="D448">
            <v>44050</v>
          </cell>
          <cell r="E448">
            <v>48900</v>
          </cell>
          <cell r="F448">
            <v>52850</v>
          </cell>
          <cell r="G448">
            <v>56750</v>
          </cell>
          <cell r="H448">
            <v>60650</v>
          </cell>
          <cell r="I448">
            <v>64550</v>
          </cell>
        </row>
        <row r="449">
          <cell r="A449" t="str">
            <v>Montgomery-IN201380</v>
          </cell>
          <cell r="B449">
            <v>33550</v>
          </cell>
          <cell r="C449">
            <v>38350</v>
          </cell>
          <cell r="D449">
            <v>43150</v>
          </cell>
          <cell r="E449">
            <v>47900</v>
          </cell>
          <cell r="F449">
            <v>51750</v>
          </cell>
          <cell r="G449">
            <v>55600</v>
          </cell>
          <cell r="H449">
            <v>59400</v>
          </cell>
          <cell r="I449">
            <v>63250</v>
          </cell>
        </row>
        <row r="450">
          <cell r="A450" t="str">
            <v>Morgan-IN201380</v>
          </cell>
          <cell r="B450">
            <v>36500</v>
          </cell>
          <cell r="C450">
            <v>41700</v>
          </cell>
          <cell r="D450">
            <v>46900</v>
          </cell>
          <cell r="E450">
            <v>52100</v>
          </cell>
          <cell r="F450">
            <v>56300</v>
          </cell>
          <cell r="G450">
            <v>60450</v>
          </cell>
          <cell r="H450">
            <v>64650</v>
          </cell>
          <cell r="I450">
            <v>68800</v>
          </cell>
        </row>
        <row r="451">
          <cell r="A451" t="str">
            <v>Newton-IN201380</v>
          </cell>
          <cell r="B451">
            <v>35250</v>
          </cell>
          <cell r="C451">
            <v>40250</v>
          </cell>
          <cell r="D451">
            <v>45300</v>
          </cell>
          <cell r="E451">
            <v>50300</v>
          </cell>
          <cell r="F451">
            <v>54350</v>
          </cell>
          <cell r="G451">
            <v>58350</v>
          </cell>
          <cell r="H451">
            <v>62400</v>
          </cell>
          <cell r="I451">
            <v>66400</v>
          </cell>
        </row>
        <row r="452">
          <cell r="A452" t="str">
            <v>Noble-IN201380</v>
          </cell>
          <cell r="B452">
            <v>32100</v>
          </cell>
          <cell r="C452">
            <v>36700</v>
          </cell>
          <cell r="D452">
            <v>41300</v>
          </cell>
          <cell r="E452">
            <v>45850</v>
          </cell>
          <cell r="F452">
            <v>49550</v>
          </cell>
          <cell r="G452">
            <v>53200</v>
          </cell>
          <cell r="H452">
            <v>56900</v>
          </cell>
          <cell r="I452">
            <v>60550</v>
          </cell>
        </row>
        <row r="453">
          <cell r="A453" t="str">
            <v>Ohio-IN201380</v>
          </cell>
          <cell r="B453">
            <v>38500</v>
          </cell>
          <cell r="C453">
            <v>44000</v>
          </cell>
          <cell r="D453">
            <v>49500</v>
          </cell>
          <cell r="E453">
            <v>54950</v>
          </cell>
          <cell r="F453">
            <v>59350</v>
          </cell>
          <cell r="G453">
            <v>63750</v>
          </cell>
          <cell r="H453">
            <v>68150</v>
          </cell>
          <cell r="I453">
            <v>72550</v>
          </cell>
        </row>
        <row r="454">
          <cell r="A454" t="str">
            <v>Orange-IN201380</v>
          </cell>
          <cell r="B454">
            <v>29550</v>
          </cell>
          <cell r="C454">
            <v>33750</v>
          </cell>
          <cell r="D454">
            <v>37950</v>
          </cell>
          <cell r="E454">
            <v>42150</v>
          </cell>
          <cell r="F454">
            <v>45550</v>
          </cell>
          <cell r="G454">
            <v>48900</v>
          </cell>
          <cell r="H454">
            <v>52300</v>
          </cell>
          <cell r="I454">
            <v>55650</v>
          </cell>
        </row>
        <row r="455">
          <cell r="A455" t="str">
            <v>Owen-IN201380</v>
          </cell>
          <cell r="B455">
            <v>31150</v>
          </cell>
          <cell r="C455">
            <v>35600</v>
          </cell>
          <cell r="D455">
            <v>40050</v>
          </cell>
          <cell r="E455">
            <v>44500</v>
          </cell>
          <cell r="F455">
            <v>48100</v>
          </cell>
          <cell r="G455">
            <v>51650</v>
          </cell>
          <cell r="H455">
            <v>55200</v>
          </cell>
          <cell r="I455">
            <v>58750</v>
          </cell>
        </row>
        <row r="456">
          <cell r="A456" t="str">
            <v>Parke-IN201380</v>
          </cell>
          <cell r="B456">
            <v>30700</v>
          </cell>
          <cell r="C456">
            <v>35100</v>
          </cell>
          <cell r="D456">
            <v>39500</v>
          </cell>
          <cell r="E456">
            <v>43850</v>
          </cell>
          <cell r="F456">
            <v>47400</v>
          </cell>
          <cell r="G456">
            <v>50900</v>
          </cell>
          <cell r="H456">
            <v>54400</v>
          </cell>
          <cell r="I456">
            <v>57900</v>
          </cell>
        </row>
        <row r="457">
          <cell r="A457" t="str">
            <v>Perry-IN201380</v>
          </cell>
          <cell r="B457">
            <v>33050</v>
          </cell>
          <cell r="C457">
            <v>37800</v>
          </cell>
          <cell r="D457">
            <v>42500</v>
          </cell>
          <cell r="E457">
            <v>47200</v>
          </cell>
          <cell r="F457">
            <v>51000</v>
          </cell>
          <cell r="G457">
            <v>54800</v>
          </cell>
          <cell r="H457">
            <v>58550</v>
          </cell>
          <cell r="I457">
            <v>62350</v>
          </cell>
        </row>
        <row r="458">
          <cell r="A458" t="str">
            <v>Pike-IN201380</v>
          </cell>
          <cell r="B458">
            <v>29550</v>
          </cell>
          <cell r="C458">
            <v>33750</v>
          </cell>
          <cell r="D458">
            <v>37950</v>
          </cell>
          <cell r="E458">
            <v>42150</v>
          </cell>
          <cell r="F458">
            <v>45550</v>
          </cell>
          <cell r="G458">
            <v>48900</v>
          </cell>
          <cell r="H458">
            <v>52300</v>
          </cell>
          <cell r="I458">
            <v>55650</v>
          </cell>
        </row>
        <row r="459">
          <cell r="A459" t="str">
            <v>Porter-IN201380</v>
          </cell>
          <cell r="B459">
            <v>35250</v>
          </cell>
          <cell r="C459">
            <v>40250</v>
          </cell>
          <cell r="D459">
            <v>45300</v>
          </cell>
          <cell r="E459">
            <v>50300</v>
          </cell>
          <cell r="F459">
            <v>54350</v>
          </cell>
          <cell r="G459">
            <v>58350</v>
          </cell>
          <cell r="H459">
            <v>62400</v>
          </cell>
          <cell r="I459">
            <v>66400</v>
          </cell>
        </row>
        <row r="460">
          <cell r="A460" t="str">
            <v>Posey-IN201380</v>
          </cell>
          <cell r="B460">
            <v>34000</v>
          </cell>
          <cell r="C460">
            <v>38850</v>
          </cell>
          <cell r="D460">
            <v>43700</v>
          </cell>
          <cell r="E460">
            <v>48550</v>
          </cell>
          <cell r="F460">
            <v>52450</v>
          </cell>
          <cell r="G460">
            <v>56350</v>
          </cell>
          <cell r="H460">
            <v>60250</v>
          </cell>
          <cell r="I460">
            <v>64100</v>
          </cell>
        </row>
        <row r="461">
          <cell r="A461" t="str">
            <v>Pulaski-IN201380</v>
          </cell>
          <cell r="B461">
            <v>30350</v>
          </cell>
          <cell r="C461">
            <v>34650</v>
          </cell>
          <cell r="D461">
            <v>39000</v>
          </cell>
          <cell r="E461">
            <v>43300</v>
          </cell>
          <cell r="F461">
            <v>46800</v>
          </cell>
          <cell r="G461">
            <v>50250</v>
          </cell>
          <cell r="H461">
            <v>53700</v>
          </cell>
          <cell r="I461">
            <v>57200</v>
          </cell>
        </row>
        <row r="462">
          <cell r="A462" t="str">
            <v>Putnam-IN201380</v>
          </cell>
          <cell r="B462">
            <v>35350</v>
          </cell>
          <cell r="C462">
            <v>40400</v>
          </cell>
          <cell r="D462">
            <v>45450</v>
          </cell>
          <cell r="E462">
            <v>50500</v>
          </cell>
          <cell r="F462">
            <v>54550</v>
          </cell>
          <cell r="G462">
            <v>58600</v>
          </cell>
          <cell r="H462">
            <v>62650</v>
          </cell>
          <cell r="I462">
            <v>66700</v>
          </cell>
        </row>
        <row r="463">
          <cell r="A463" t="str">
            <v>Randolph-IN201380</v>
          </cell>
          <cell r="B463">
            <v>29550</v>
          </cell>
          <cell r="C463">
            <v>33750</v>
          </cell>
          <cell r="D463">
            <v>37950</v>
          </cell>
          <cell r="E463">
            <v>42150</v>
          </cell>
          <cell r="F463">
            <v>45550</v>
          </cell>
          <cell r="G463">
            <v>48900</v>
          </cell>
          <cell r="H463">
            <v>52300</v>
          </cell>
          <cell r="I463">
            <v>55650</v>
          </cell>
        </row>
        <row r="464">
          <cell r="A464" t="str">
            <v>Ripley-IN201380</v>
          </cell>
          <cell r="B464">
            <v>34100</v>
          </cell>
          <cell r="C464">
            <v>39000</v>
          </cell>
          <cell r="D464">
            <v>43850</v>
          </cell>
          <cell r="E464">
            <v>48700</v>
          </cell>
          <cell r="F464">
            <v>52600</v>
          </cell>
          <cell r="G464">
            <v>56500</v>
          </cell>
          <cell r="H464">
            <v>60400</v>
          </cell>
          <cell r="I464">
            <v>64300</v>
          </cell>
        </row>
        <row r="465">
          <cell r="A465" t="str">
            <v>Rush-IN201380</v>
          </cell>
          <cell r="B465">
            <v>31500</v>
          </cell>
          <cell r="C465">
            <v>36000</v>
          </cell>
          <cell r="D465">
            <v>40500</v>
          </cell>
          <cell r="E465">
            <v>44950</v>
          </cell>
          <cell r="F465">
            <v>48550</v>
          </cell>
          <cell r="G465">
            <v>52150</v>
          </cell>
          <cell r="H465">
            <v>55750</v>
          </cell>
          <cell r="I465">
            <v>59350</v>
          </cell>
        </row>
        <row r="466">
          <cell r="A466" t="str">
            <v>St. Joseph-IN201380</v>
          </cell>
          <cell r="B466">
            <v>32700</v>
          </cell>
          <cell r="C466">
            <v>37400</v>
          </cell>
          <cell r="D466">
            <v>42050</v>
          </cell>
          <cell r="E466">
            <v>46700</v>
          </cell>
          <cell r="F466">
            <v>50450</v>
          </cell>
          <cell r="G466">
            <v>54200</v>
          </cell>
          <cell r="H466">
            <v>57950</v>
          </cell>
          <cell r="I466">
            <v>61650</v>
          </cell>
        </row>
        <row r="467">
          <cell r="A467" t="str">
            <v>Scott-IN201380</v>
          </cell>
          <cell r="B467">
            <v>29550</v>
          </cell>
          <cell r="C467">
            <v>33750</v>
          </cell>
          <cell r="D467">
            <v>37950</v>
          </cell>
          <cell r="E467">
            <v>42150</v>
          </cell>
          <cell r="F467">
            <v>45550</v>
          </cell>
          <cell r="G467">
            <v>48900</v>
          </cell>
          <cell r="H467">
            <v>52300</v>
          </cell>
          <cell r="I467">
            <v>55650</v>
          </cell>
        </row>
        <row r="468">
          <cell r="A468" t="str">
            <v>Shelby-IN201380</v>
          </cell>
          <cell r="B468">
            <v>36500</v>
          </cell>
          <cell r="C468">
            <v>41700</v>
          </cell>
          <cell r="D468">
            <v>46900</v>
          </cell>
          <cell r="E468">
            <v>52100</v>
          </cell>
          <cell r="F468">
            <v>56300</v>
          </cell>
          <cell r="G468">
            <v>60450</v>
          </cell>
          <cell r="H468">
            <v>64650</v>
          </cell>
          <cell r="I468">
            <v>68800</v>
          </cell>
        </row>
        <row r="469">
          <cell r="A469" t="str">
            <v>Spencer-IN201380</v>
          </cell>
          <cell r="B469">
            <v>36550</v>
          </cell>
          <cell r="C469">
            <v>41750</v>
          </cell>
          <cell r="D469">
            <v>46950</v>
          </cell>
          <cell r="E469">
            <v>52150</v>
          </cell>
          <cell r="F469">
            <v>56350</v>
          </cell>
          <cell r="G469">
            <v>60500</v>
          </cell>
          <cell r="H469">
            <v>64700</v>
          </cell>
          <cell r="I469">
            <v>68850</v>
          </cell>
        </row>
        <row r="470">
          <cell r="A470" t="str">
            <v>Starke-IN201380</v>
          </cell>
          <cell r="B470">
            <v>29550</v>
          </cell>
          <cell r="C470">
            <v>33750</v>
          </cell>
          <cell r="D470">
            <v>37950</v>
          </cell>
          <cell r="E470">
            <v>42150</v>
          </cell>
          <cell r="F470">
            <v>45550</v>
          </cell>
          <cell r="G470">
            <v>48900</v>
          </cell>
          <cell r="H470">
            <v>52300</v>
          </cell>
          <cell r="I470">
            <v>55650</v>
          </cell>
        </row>
        <row r="471">
          <cell r="A471" t="str">
            <v>Steuben-IN201380</v>
          </cell>
          <cell r="B471">
            <v>34000</v>
          </cell>
          <cell r="C471">
            <v>38850</v>
          </cell>
          <cell r="D471">
            <v>43700</v>
          </cell>
          <cell r="E471">
            <v>48550</v>
          </cell>
          <cell r="F471">
            <v>52450</v>
          </cell>
          <cell r="G471">
            <v>56350</v>
          </cell>
          <cell r="H471">
            <v>60250</v>
          </cell>
          <cell r="I471">
            <v>64100</v>
          </cell>
        </row>
        <row r="472">
          <cell r="A472" t="str">
            <v>Sullivan-IN201380</v>
          </cell>
          <cell r="B472">
            <v>31300</v>
          </cell>
          <cell r="C472">
            <v>35800</v>
          </cell>
          <cell r="D472">
            <v>40250</v>
          </cell>
          <cell r="E472">
            <v>44700</v>
          </cell>
          <cell r="F472">
            <v>48300</v>
          </cell>
          <cell r="G472">
            <v>51900</v>
          </cell>
          <cell r="H472">
            <v>55450</v>
          </cell>
          <cell r="I472">
            <v>59050</v>
          </cell>
        </row>
        <row r="473">
          <cell r="A473" t="str">
            <v>Switzerland-IN201380</v>
          </cell>
          <cell r="B473">
            <v>30800</v>
          </cell>
          <cell r="C473">
            <v>35200</v>
          </cell>
          <cell r="D473">
            <v>39600</v>
          </cell>
          <cell r="E473">
            <v>44000</v>
          </cell>
          <cell r="F473">
            <v>47550</v>
          </cell>
          <cell r="G473">
            <v>51050</v>
          </cell>
          <cell r="H473">
            <v>54600</v>
          </cell>
          <cell r="I473">
            <v>58100</v>
          </cell>
        </row>
        <row r="474">
          <cell r="A474" t="str">
            <v>Tippecanoe-IN201380</v>
          </cell>
          <cell r="B474">
            <v>35150</v>
          </cell>
          <cell r="C474">
            <v>40150</v>
          </cell>
          <cell r="D474">
            <v>45150</v>
          </cell>
          <cell r="E474">
            <v>50150</v>
          </cell>
          <cell r="F474">
            <v>54200</v>
          </cell>
          <cell r="G474">
            <v>58200</v>
          </cell>
          <cell r="H474">
            <v>62200</v>
          </cell>
          <cell r="I474">
            <v>66200</v>
          </cell>
        </row>
        <row r="475">
          <cell r="A475" t="str">
            <v>Tipton-IN201380</v>
          </cell>
          <cell r="B475">
            <v>33700</v>
          </cell>
          <cell r="C475">
            <v>38500</v>
          </cell>
          <cell r="D475">
            <v>43300</v>
          </cell>
          <cell r="E475">
            <v>48100</v>
          </cell>
          <cell r="F475">
            <v>51950</v>
          </cell>
          <cell r="G475">
            <v>55800</v>
          </cell>
          <cell r="H475">
            <v>59650</v>
          </cell>
          <cell r="I475">
            <v>63500</v>
          </cell>
        </row>
        <row r="476">
          <cell r="A476" t="str">
            <v>Union-IN201380</v>
          </cell>
          <cell r="B476">
            <v>29650</v>
          </cell>
          <cell r="C476">
            <v>33850</v>
          </cell>
          <cell r="D476">
            <v>38100</v>
          </cell>
          <cell r="E476">
            <v>42300</v>
          </cell>
          <cell r="F476">
            <v>45700</v>
          </cell>
          <cell r="G476">
            <v>49100</v>
          </cell>
          <cell r="H476">
            <v>52500</v>
          </cell>
          <cell r="I476">
            <v>55850</v>
          </cell>
        </row>
        <row r="477">
          <cell r="A477" t="str">
            <v>Vanderburgh-IN201380</v>
          </cell>
          <cell r="B477">
            <v>34000</v>
          </cell>
          <cell r="C477">
            <v>38850</v>
          </cell>
          <cell r="D477">
            <v>43700</v>
          </cell>
          <cell r="E477">
            <v>48550</v>
          </cell>
          <cell r="F477">
            <v>52450</v>
          </cell>
          <cell r="G477">
            <v>56350</v>
          </cell>
          <cell r="H477">
            <v>60250</v>
          </cell>
          <cell r="I477">
            <v>64100</v>
          </cell>
        </row>
        <row r="478">
          <cell r="A478" t="str">
            <v>Vermillion-IN201380</v>
          </cell>
          <cell r="B478">
            <v>30050</v>
          </cell>
          <cell r="C478">
            <v>34350</v>
          </cell>
          <cell r="D478">
            <v>38650</v>
          </cell>
          <cell r="E478">
            <v>42900</v>
          </cell>
          <cell r="F478">
            <v>46350</v>
          </cell>
          <cell r="G478">
            <v>49800</v>
          </cell>
          <cell r="H478">
            <v>53200</v>
          </cell>
          <cell r="I478">
            <v>56650</v>
          </cell>
        </row>
        <row r="479">
          <cell r="A479" t="str">
            <v>Vigo-IN201380</v>
          </cell>
          <cell r="B479">
            <v>30050</v>
          </cell>
          <cell r="C479">
            <v>34350</v>
          </cell>
          <cell r="D479">
            <v>38650</v>
          </cell>
          <cell r="E479">
            <v>42900</v>
          </cell>
          <cell r="F479">
            <v>46350</v>
          </cell>
          <cell r="G479">
            <v>49800</v>
          </cell>
          <cell r="H479">
            <v>53200</v>
          </cell>
          <cell r="I479">
            <v>56650</v>
          </cell>
        </row>
        <row r="480">
          <cell r="A480" t="str">
            <v>Wabash-IN201380</v>
          </cell>
          <cell r="B480">
            <v>31450</v>
          </cell>
          <cell r="C480">
            <v>35950</v>
          </cell>
          <cell r="D480">
            <v>40450</v>
          </cell>
          <cell r="E480">
            <v>44900</v>
          </cell>
          <cell r="F480">
            <v>48500</v>
          </cell>
          <cell r="G480">
            <v>52100</v>
          </cell>
          <cell r="H480">
            <v>55700</v>
          </cell>
          <cell r="I480">
            <v>59300</v>
          </cell>
        </row>
        <row r="481">
          <cell r="A481" t="str">
            <v>Warren-IN201380</v>
          </cell>
          <cell r="B481">
            <v>33350</v>
          </cell>
          <cell r="C481">
            <v>38100</v>
          </cell>
          <cell r="D481">
            <v>42850</v>
          </cell>
          <cell r="E481">
            <v>47600</v>
          </cell>
          <cell r="F481">
            <v>51450</v>
          </cell>
          <cell r="G481">
            <v>55250</v>
          </cell>
          <cell r="H481">
            <v>59050</v>
          </cell>
          <cell r="I481">
            <v>62850</v>
          </cell>
        </row>
        <row r="482">
          <cell r="A482" t="str">
            <v>Warrick-IN201380</v>
          </cell>
          <cell r="B482">
            <v>34000</v>
          </cell>
          <cell r="C482">
            <v>38850</v>
          </cell>
          <cell r="D482">
            <v>43700</v>
          </cell>
          <cell r="E482">
            <v>48550</v>
          </cell>
          <cell r="F482">
            <v>52450</v>
          </cell>
          <cell r="G482">
            <v>56350</v>
          </cell>
          <cell r="H482">
            <v>60250</v>
          </cell>
          <cell r="I482">
            <v>64100</v>
          </cell>
        </row>
        <row r="483">
          <cell r="A483" t="str">
            <v>Washington-IN201380</v>
          </cell>
          <cell r="B483">
            <v>27100</v>
          </cell>
          <cell r="C483">
            <v>31000</v>
          </cell>
          <cell r="D483">
            <v>34850</v>
          </cell>
          <cell r="E483">
            <v>38700</v>
          </cell>
          <cell r="F483">
            <v>41800</v>
          </cell>
          <cell r="G483">
            <v>44900</v>
          </cell>
          <cell r="H483">
            <v>48000</v>
          </cell>
          <cell r="I483">
            <v>51100</v>
          </cell>
        </row>
        <row r="484">
          <cell r="A484" t="str">
            <v>Wayne-IN201380</v>
          </cell>
          <cell r="B484">
            <v>29550</v>
          </cell>
          <cell r="C484">
            <v>33750</v>
          </cell>
          <cell r="D484">
            <v>37950</v>
          </cell>
          <cell r="E484">
            <v>42150</v>
          </cell>
          <cell r="F484">
            <v>45550</v>
          </cell>
          <cell r="G484">
            <v>48900</v>
          </cell>
          <cell r="H484">
            <v>52300</v>
          </cell>
          <cell r="I484">
            <v>55650</v>
          </cell>
        </row>
        <row r="485">
          <cell r="A485" t="str">
            <v>Wells-IN201380</v>
          </cell>
          <cell r="B485">
            <v>34650</v>
          </cell>
          <cell r="C485">
            <v>39600</v>
          </cell>
          <cell r="D485">
            <v>44550</v>
          </cell>
          <cell r="E485">
            <v>49500</v>
          </cell>
          <cell r="F485">
            <v>53500</v>
          </cell>
          <cell r="G485">
            <v>57450</v>
          </cell>
          <cell r="H485">
            <v>61400</v>
          </cell>
          <cell r="I485">
            <v>65350</v>
          </cell>
        </row>
        <row r="486">
          <cell r="A486" t="str">
            <v>White-IN201380</v>
          </cell>
          <cell r="B486">
            <v>31300</v>
          </cell>
          <cell r="C486">
            <v>35800</v>
          </cell>
          <cell r="D486">
            <v>40250</v>
          </cell>
          <cell r="E486">
            <v>44700</v>
          </cell>
          <cell r="F486">
            <v>48300</v>
          </cell>
          <cell r="G486">
            <v>51900</v>
          </cell>
          <cell r="H486">
            <v>55450</v>
          </cell>
          <cell r="I486">
            <v>59050</v>
          </cell>
        </row>
        <row r="487">
          <cell r="A487" t="str">
            <v>Whitley-IN201380</v>
          </cell>
          <cell r="B487">
            <v>34650</v>
          </cell>
          <cell r="C487">
            <v>39600</v>
          </cell>
          <cell r="D487">
            <v>44550</v>
          </cell>
          <cell r="E487">
            <v>49500</v>
          </cell>
          <cell r="F487">
            <v>53500</v>
          </cell>
          <cell r="G487">
            <v>57450</v>
          </cell>
          <cell r="H487">
            <v>61400</v>
          </cell>
          <cell r="I487">
            <v>65350</v>
          </cell>
        </row>
        <row r="488">
          <cell r="A488" t="str">
            <v>Adair-KY201380</v>
          </cell>
          <cell r="B488">
            <v>25050</v>
          </cell>
          <cell r="C488">
            <v>28600</v>
          </cell>
          <cell r="D488">
            <v>32200</v>
          </cell>
          <cell r="E488">
            <v>35750</v>
          </cell>
          <cell r="F488">
            <v>38650</v>
          </cell>
          <cell r="G488">
            <v>41500</v>
          </cell>
          <cell r="H488">
            <v>44350</v>
          </cell>
          <cell r="I488">
            <v>47200</v>
          </cell>
        </row>
        <row r="489">
          <cell r="A489" t="str">
            <v>Allen-KY201380</v>
          </cell>
          <cell r="B489">
            <v>26800</v>
          </cell>
          <cell r="C489">
            <v>30600</v>
          </cell>
          <cell r="D489">
            <v>34450</v>
          </cell>
          <cell r="E489">
            <v>38250</v>
          </cell>
          <cell r="F489">
            <v>41350</v>
          </cell>
          <cell r="G489">
            <v>44400</v>
          </cell>
          <cell r="H489">
            <v>47450</v>
          </cell>
          <cell r="I489">
            <v>50500</v>
          </cell>
        </row>
        <row r="490">
          <cell r="A490" t="str">
            <v>Anderson-KY201380</v>
          </cell>
          <cell r="B490">
            <v>37750</v>
          </cell>
          <cell r="C490">
            <v>43150</v>
          </cell>
          <cell r="D490">
            <v>48550</v>
          </cell>
          <cell r="E490">
            <v>53900</v>
          </cell>
          <cell r="F490">
            <v>58250</v>
          </cell>
          <cell r="G490">
            <v>62550</v>
          </cell>
          <cell r="H490">
            <v>66850</v>
          </cell>
          <cell r="I490">
            <v>71150</v>
          </cell>
        </row>
        <row r="491">
          <cell r="A491" t="str">
            <v>Ballard-KY201380</v>
          </cell>
          <cell r="B491">
            <v>28750</v>
          </cell>
          <cell r="C491">
            <v>32850</v>
          </cell>
          <cell r="D491">
            <v>36950</v>
          </cell>
          <cell r="E491">
            <v>41050</v>
          </cell>
          <cell r="F491">
            <v>44350</v>
          </cell>
          <cell r="G491">
            <v>47650</v>
          </cell>
          <cell r="H491">
            <v>50950</v>
          </cell>
          <cell r="I491">
            <v>54200</v>
          </cell>
        </row>
        <row r="492">
          <cell r="A492" t="str">
            <v>Barren-KY201380</v>
          </cell>
          <cell r="B492">
            <v>28850</v>
          </cell>
          <cell r="C492">
            <v>33000</v>
          </cell>
          <cell r="D492">
            <v>37100</v>
          </cell>
          <cell r="E492">
            <v>41200</v>
          </cell>
          <cell r="F492">
            <v>44500</v>
          </cell>
          <cell r="G492">
            <v>47800</v>
          </cell>
          <cell r="H492">
            <v>51100</v>
          </cell>
          <cell r="I492">
            <v>54400</v>
          </cell>
        </row>
        <row r="493">
          <cell r="A493" t="str">
            <v>Bath-KY201380</v>
          </cell>
          <cell r="B493">
            <v>25050</v>
          </cell>
          <cell r="C493">
            <v>28600</v>
          </cell>
          <cell r="D493">
            <v>32200</v>
          </cell>
          <cell r="E493">
            <v>35750</v>
          </cell>
          <cell r="F493">
            <v>38650</v>
          </cell>
          <cell r="G493">
            <v>41500</v>
          </cell>
          <cell r="H493">
            <v>44350</v>
          </cell>
          <cell r="I493">
            <v>47200</v>
          </cell>
        </row>
        <row r="494">
          <cell r="A494" t="str">
            <v>Bell-KY201380</v>
          </cell>
          <cell r="B494">
            <v>25050</v>
          </cell>
          <cell r="C494">
            <v>28600</v>
          </cell>
          <cell r="D494">
            <v>32200</v>
          </cell>
          <cell r="E494">
            <v>35750</v>
          </cell>
          <cell r="F494">
            <v>38650</v>
          </cell>
          <cell r="G494">
            <v>41500</v>
          </cell>
          <cell r="H494">
            <v>44350</v>
          </cell>
          <cell r="I494">
            <v>47200</v>
          </cell>
        </row>
        <row r="495">
          <cell r="A495" t="str">
            <v>Boone-KY201380</v>
          </cell>
          <cell r="B495">
            <v>38500</v>
          </cell>
          <cell r="C495">
            <v>44000</v>
          </cell>
          <cell r="D495">
            <v>49500</v>
          </cell>
          <cell r="E495">
            <v>54950</v>
          </cell>
          <cell r="F495">
            <v>59350</v>
          </cell>
          <cell r="G495">
            <v>63750</v>
          </cell>
          <cell r="H495">
            <v>68150</v>
          </cell>
          <cell r="I495">
            <v>72550</v>
          </cell>
        </row>
        <row r="496">
          <cell r="A496" t="str">
            <v>Bourbon-KY201380</v>
          </cell>
          <cell r="B496">
            <v>35750</v>
          </cell>
          <cell r="C496">
            <v>40850</v>
          </cell>
          <cell r="D496">
            <v>45950</v>
          </cell>
          <cell r="E496">
            <v>51050</v>
          </cell>
          <cell r="F496">
            <v>55150</v>
          </cell>
          <cell r="G496">
            <v>59250</v>
          </cell>
          <cell r="H496">
            <v>63350</v>
          </cell>
          <cell r="I496">
            <v>67400</v>
          </cell>
        </row>
        <row r="497">
          <cell r="A497" t="str">
            <v>Boyd-KY201380</v>
          </cell>
          <cell r="B497">
            <v>28500</v>
          </cell>
          <cell r="C497">
            <v>32550</v>
          </cell>
          <cell r="D497">
            <v>36600</v>
          </cell>
          <cell r="E497">
            <v>40650</v>
          </cell>
          <cell r="F497">
            <v>43950</v>
          </cell>
          <cell r="G497">
            <v>47200</v>
          </cell>
          <cell r="H497">
            <v>50450</v>
          </cell>
          <cell r="I497">
            <v>53700</v>
          </cell>
        </row>
        <row r="498">
          <cell r="A498" t="str">
            <v>Boyle-KY201380</v>
          </cell>
          <cell r="B498">
            <v>28700</v>
          </cell>
          <cell r="C498">
            <v>32800</v>
          </cell>
          <cell r="D498">
            <v>36900</v>
          </cell>
          <cell r="E498">
            <v>40950</v>
          </cell>
          <cell r="F498">
            <v>44250</v>
          </cell>
          <cell r="G498">
            <v>47550</v>
          </cell>
          <cell r="H498">
            <v>50800</v>
          </cell>
          <cell r="I498">
            <v>54100</v>
          </cell>
        </row>
        <row r="499">
          <cell r="A499" t="str">
            <v>Bracken-KY201380</v>
          </cell>
          <cell r="B499">
            <v>38500</v>
          </cell>
          <cell r="C499">
            <v>44000</v>
          </cell>
          <cell r="D499">
            <v>49500</v>
          </cell>
          <cell r="E499">
            <v>54950</v>
          </cell>
          <cell r="F499">
            <v>59350</v>
          </cell>
          <cell r="G499">
            <v>63750</v>
          </cell>
          <cell r="H499">
            <v>68150</v>
          </cell>
          <cell r="I499">
            <v>72550</v>
          </cell>
        </row>
        <row r="500">
          <cell r="A500" t="str">
            <v>Breathitt-KY201380</v>
          </cell>
          <cell r="B500">
            <v>25050</v>
          </cell>
          <cell r="C500">
            <v>28600</v>
          </cell>
          <cell r="D500">
            <v>32200</v>
          </cell>
          <cell r="E500">
            <v>35750</v>
          </cell>
          <cell r="F500">
            <v>38650</v>
          </cell>
          <cell r="G500">
            <v>41500</v>
          </cell>
          <cell r="H500">
            <v>44350</v>
          </cell>
          <cell r="I500">
            <v>47200</v>
          </cell>
        </row>
        <row r="501">
          <cell r="A501" t="str">
            <v>Breckinridge-KY201380</v>
          </cell>
          <cell r="B501">
            <v>26150</v>
          </cell>
          <cell r="C501">
            <v>29850</v>
          </cell>
          <cell r="D501">
            <v>33600</v>
          </cell>
          <cell r="E501">
            <v>37300</v>
          </cell>
          <cell r="F501">
            <v>40300</v>
          </cell>
          <cell r="G501">
            <v>43300</v>
          </cell>
          <cell r="H501">
            <v>46300</v>
          </cell>
          <cell r="I501">
            <v>49250</v>
          </cell>
        </row>
        <row r="502">
          <cell r="A502" t="str">
            <v>Bullitt-KY201380</v>
          </cell>
          <cell r="B502">
            <v>34000</v>
          </cell>
          <cell r="C502">
            <v>38850</v>
          </cell>
          <cell r="D502">
            <v>43700</v>
          </cell>
          <cell r="E502">
            <v>48550</v>
          </cell>
          <cell r="F502">
            <v>52450</v>
          </cell>
          <cell r="G502">
            <v>56350</v>
          </cell>
          <cell r="H502">
            <v>60250</v>
          </cell>
          <cell r="I502">
            <v>64100</v>
          </cell>
        </row>
        <row r="503">
          <cell r="A503" t="str">
            <v>Butler-KY201380</v>
          </cell>
          <cell r="B503">
            <v>25450</v>
          </cell>
          <cell r="C503">
            <v>29050</v>
          </cell>
          <cell r="D503">
            <v>32700</v>
          </cell>
          <cell r="E503">
            <v>36300</v>
          </cell>
          <cell r="F503">
            <v>39250</v>
          </cell>
          <cell r="G503">
            <v>42150</v>
          </cell>
          <cell r="H503">
            <v>45050</v>
          </cell>
          <cell r="I503">
            <v>47950</v>
          </cell>
        </row>
        <row r="504">
          <cell r="A504" t="str">
            <v>Caldwell-KY201380</v>
          </cell>
          <cell r="B504">
            <v>28750</v>
          </cell>
          <cell r="C504">
            <v>32850</v>
          </cell>
          <cell r="D504">
            <v>36950</v>
          </cell>
          <cell r="E504">
            <v>41050</v>
          </cell>
          <cell r="F504">
            <v>44350</v>
          </cell>
          <cell r="G504">
            <v>47650</v>
          </cell>
          <cell r="H504">
            <v>50950</v>
          </cell>
          <cell r="I504">
            <v>54200</v>
          </cell>
        </row>
        <row r="505">
          <cell r="A505" t="str">
            <v>Calloway-KY201380</v>
          </cell>
          <cell r="B505">
            <v>32200</v>
          </cell>
          <cell r="C505">
            <v>36800</v>
          </cell>
          <cell r="D505">
            <v>41400</v>
          </cell>
          <cell r="E505">
            <v>46000</v>
          </cell>
          <cell r="F505">
            <v>49700</v>
          </cell>
          <cell r="G505">
            <v>53400</v>
          </cell>
          <cell r="H505">
            <v>57050</v>
          </cell>
          <cell r="I505">
            <v>60750</v>
          </cell>
        </row>
        <row r="506">
          <cell r="A506" t="str">
            <v>Campbell-KY201380</v>
          </cell>
          <cell r="B506">
            <v>38500</v>
          </cell>
          <cell r="C506">
            <v>44000</v>
          </cell>
          <cell r="D506">
            <v>49500</v>
          </cell>
          <cell r="E506">
            <v>54950</v>
          </cell>
          <cell r="F506">
            <v>59350</v>
          </cell>
          <cell r="G506">
            <v>63750</v>
          </cell>
          <cell r="H506">
            <v>68150</v>
          </cell>
          <cell r="I506">
            <v>72550</v>
          </cell>
        </row>
        <row r="507">
          <cell r="A507" t="str">
            <v>Carlisle-KY201380</v>
          </cell>
          <cell r="B507">
            <v>25050</v>
          </cell>
          <cell r="C507">
            <v>28600</v>
          </cell>
          <cell r="D507">
            <v>32200</v>
          </cell>
          <cell r="E507">
            <v>35750</v>
          </cell>
          <cell r="F507">
            <v>38650</v>
          </cell>
          <cell r="G507">
            <v>41500</v>
          </cell>
          <cell r="H507">
            <v>44350</v>
          </cell>
          <cell r="I507">
            <v>47200</v>
          </cell>
        </row>
        <row r="508">
          <cell r="A508" t="str">
            <v>Carroll-KY201380</v>
          </cell>
          <cell r="B508">
            <v>28650</v>
          </cell>
          <cell r="C508">
            <v>32750</v>
          </cell>
          <cell r="D508">
            <v>36850</v>
          </cell>
          <cell r="E508">
            <v>40900</v>
          </cell>
          <cell r="F508">
            <v>44200</v>
          </cell>
          <cell r="G508">
            <v>47450</v>
          </cell>
          <cell r="H508">
            <v>50750</v>
          </cell>
          <cell r="I508">
            <v>54000</v>
          </cell>
        </row>
        <row r="509">
          <cell r="A509" t="str">
            <v>Carter-KY201380</v>
          </cell>
          <cell r="B509">
            <v>25050</v>
          </cell>
          <cell r="C509">
            <v>28600</v>
          </cell>
          <cell r="D509">
            <v>32200</v>
          </cell>
          <cell r="E509">
            <v>35750</v>
          </cell>
          <cell r="F509">
            <v>38650</v>
          </cell>
          <cell r="G509">
            <v>41500</v>
          </cell>
          <cell r="H509">
            <v>44350</v>
          </cell>
          <cell r="I509">
            <v>47200</v>
          </cell>
        </row>
        <row r="510">
          <cell r="A510" t="str">
            <v>Casey-KY201380</v>
          </cell>
          <cell r="B510">
            <v>25050</v>
          </cell>
          <cell r="C510">
            <v>28600</v>
          </cell>
          <cell r="D510">
            <v>32200</v>
          </cell>
          <cell r="E510">
            <v>35750</v>
          </cell>
          <cell r="F510">
            <v>38650</v>
          </cell>
          <cell r="G510">
            <v>41500</v>
          </cell>
          <cell r="H510">
            <v>44350</v>
          </cell>
          <cell r="I510">
            <v>47200</v>
          </cell>
        </row>
        <row r="511">
          <cell r="A511" t="str">
            <v>Christian-KY201380</v>
          </cell>
          <cell r="B511">
            <v>29550</v>
          </cell>
          <cell r="C511">
            <v>33750</v>
          </cell>
          <cell r="D511">
            <v>37950</v>
          </cell>
          <cell r="E511">
            <v>42150</v>
          </cell>
          <cell r="F511">
            <v>45550</v>
          </cell>
          <cell r="G511">
            <v>48900</v>
          </cell>
          <cell r="H511">
            <v>52300</v>
          </cell>
          <cell r="I511">
            <v>55650</v>
          </cell>
        </row>
        <row r="512">
          <cell r="A512" t="str">
            <v>Clark-KY201380</v>
          </cell>
          <cell r="B512">
            <v>35750</v>
          </cell>
          <cell r="C512">
            <v>40850</v>
          </cell>
          <cell r="D512">
            <v>45950</v>
          </cell>
          <cell r="E512">
            <v>51050</v>
          </cell>
          <cell r="F512">
            <v>55150</v>
          </cell>
          <cell r="G512">
            <v>59250</v>
          </cell>
          <cell r="H512">
            <v>63350</v>
          </cell>
          <cell r="I512">
            <v>67400</v>
          </cell>
        </row>
        <row r="513">
          <cell r="A513" t="str">
            <v>Clay-KY201380</v>
          </cell>
          <cell r="B513">
            <v>25050</v>
          </cell>
          <cell r="C513">
            <v>28600</v>
          </cell>
          <cell r="D513">
            <v>32200</v>
          </cell>
          <cell r="E513">
            <v>35750</v>
          </cell>
          <cell r="F513">
            <v>38650</v>
          </cell>
          <cell r="G513">
            <v>41500</v>
          </cell>
          <cell r="H513">
            <v>44350</v>
          </cell>
          <cell r="I513">
            <v>47200</v>
          </cell>
        </row>
        <row r="514">
          <cell r="A514" t="str">
            <v>Clinton-KY201380</v>
          </cell>
          <cell r="B514">
            <v>25050</v>
          </cell>
          <cell r="C514">
            <v>28600</v>
          </cell>
          <cell r="D514">
            <v>32200</v>
          </cell>
          <cell r="E514">
            <v>35750</v>
          </cell>
          <cell r="F514">
            <v>38650</v>
          </cell>
          <cell r="G514">
            <v>41500</v>
          </cell>
          <cell r="H514">
            <v>44350</v>
          </cell>
          <cell r="I514">
            <v>47200</v>
          </cell>
        </row>
        <row r="515">
          <cell r="A515" t="str">
            <v>Crittenden-KY201380</v>
          </cell>
          <cell r="B515">
            <v>26950</v>
          </cell>
          <cell r="C515">
            <v>30800</v>
          </cell>
          <cell r="D515">
            <v>34650</v>
          </cell>
          <cell r="E515">
            <v>38500</v>
          </cell>
          <cell r="F515">
            <v>41600</v>
          </cell>
          <cell r="G515">
            <v>44700</v>
          </cell>
          <cell r="H515">
            <v>47750</v>
          </cell>
          <cell r="I515">
            <v>50850</v>
          </cell>
        </row>
        <row r="516">
          <cell r="A516" t="str">
            <v>Cumberland-KY201380</v>
          </cell>
          <cell r="B516">
            <v>25050</v>
          </cell>
          <cell r="C516">
            <v>28600</v>
          </cell>
          <cell r="D516">
            <v>32200</v>
          </cell>
          <cell r="E516">
            <v>35750</v>
          </cell>
          <cell r="F516">
            <v>38650</v>
          </cell>
          <cell r="G516">
            <v>41500</v>
          </cell>
          <cell r="H516">
            <v>44350</v>
          </cell>
          <cell r="I516">
            <v>47200</v>
          </cell>
        </row>
        <row r="517">
          <cell r="A517" t="str">
            <v>Daviess-KY201380</v>
          </cell>
          <cell r="B517">
            <v>30550</v>
          </cell>
          <cell r="C517">
            <v>34900</v>
          </cell>
          <cell r="D517">
            <v>39250</v>
          </cell>
          <cell r="E517">
            <v>43600</v>
          </cell>
          <cell r="F517">
            <v>47100</v>
          </cell>
          <cell r="G517">
            <v>50600</v>
          </cell>
          <cell r="H517">
            <v>54100</v>
          </cell>
          <cell r="I517">
            <v>57600</v>
          </cell>
        </row>
        <row r="518">
          <cell r="A518" t="str">
            <v>Edmonson-KY201380</v>
          </cell>
          <cell r="B518">
            <v>32700</v>
          </cell>
          <cell r="C518">
            <v>37350</v>
          </cell>
          <cell r="D518">
            <v>42000</v>
          </cell>
          <cell r="E518">
            <v>46650</v>
          </cell>
          <cell r="F518">
            <v>50400</v>
          </cell>
          <cell r="G518">
            <v>54150</v>
          </cell>
          <cell r="H518">
            <v>57850</v>
          </cell>
          <cell r="I518">
            <v>61600</v>
          </cell>
        </row>
        <row r="519">
          <cell r="A519" t="str">
            <v>Elliott-KY201380</v>
          </cell>
          <cell r="B519">
            <v>25050</v>
          </cell>
          <cell r="C519">
            <v>28600</v>
          </cell>
          <cell r="D519">
            <v>32200</v>
          </cell>
          <cell r="E519">
            <v>35750</v>
          </cell>
          <cell r="F519">
            <v>38650</v>
          </cell>
          <cell r="G519">
            <v>41500</v>
          </cell>
          <cell r="H519">
            <v>44350</v>
          </cell>
          <cell r="I519">
            <v>47200</v>
          </cell>
        </row>
        <row r="520">
          <cell r="A520" t="str">
            <v>Estill-KY201380</v>
          </cell>
          <cell r="B520">
            <v>25050</v>
          </cell>
          <cell r="C520">
            <v>28600</v>
          </cell>
          <cell r="D520">
            <v>32200</v>
          </cell>
          <cell r="E520">
            <v>35750</v>
          </cell>
          <cell r="F520">
            <v>38650</v>
          </cell>
          <cell r="G520">
            <v>41500</v>
          </cell>
          <cell r="H520">
            <v>44350</v>
          </cell>
          <cell r="I520">
            <v>47200</v>
          </cell>
        </row>
        <row r="521">
          <cell r="A521" t="str">
            <v>Fayette-KY201380</v>
          </cell>
          <cell r="B521">
            <v>35750</v>
          </cell>
          <cell r="C521">
            <v>40850</v>
          </cell>
          <cell r="D521">
            <v>45950</v>
          </cell>
          <cell r="E521">
            <v>51050</v>
          </cell>
          <cell r="F521">
            <v>55150</v>
          </cell>
          <cell r="G521">
            <v>59250</v>
          </cell>
          <cell r="H521">
            <v>63350</v>
          </cell>
          <cell r="I521">
            <v>67400</v>
          </cell>
        </row>
        <row r="522">
          <cell r="A522" t="str">
            <v>Fleming-KY201380</v>
          </cell>
          <cell r="B522">
            <v>27350</v>
          </cell>
          <cell r="C522">
            <v>31250</v>
          </cell>
          <cell r="D522">
            <v>35150</v>
          </cell>
          <cell r="E522">
            <v>39050</v>
          </cell>
          <cell r="F522">
            <v>42200</v>
          </cell>
          <cell r="G522">
            <v>45300</v>
          </cell>
          <cell r="H522">
            <v>48450</v>
          </cell>
          <cell r="I522">
            <v>51550</v>
          </cell>
        </row>
        <row r="523">
          <cell r="A523" t="str">
            <v>Floyd-KY201380</v>
          </cell>
          <cell r="B523">
            <v>25050</v>
          </cell>
          <cell r="C523">
            <v>28600</v>
          </cell>
          <cell r="D523">
            <v>32200</v>
          </cell>
          <cell r="E523">
            <v>35750</v>
          </cell>
          <cell r="F523">
            <v>38650</v>
          </cell>
          <cell r="G523">
            <v>41500</v>
          </cell>
          <cell r="H523">
            <v>44350</v>
          </cell>
          <cell r="I523">
            <v>47200</v>
          </cell>
        </row>
        <row r="524">
          <cell r="A524" t="str">
            <v>Franklin-KY201380</v>
          </cell>
          <cell r="B524">
            <v>36350</v>
          </cell>
          <cell r="C524">
            <v>41550</v>
          </cell>
          <cell r="D524">
            <v>46750</v>
          </cell>
          <cell r="E524">
            <v>51900</v>
          </cell>
          <cell r="F524">
            <v>56100</v>
          </cell>
          <cell r="G524">
            <v>60250</v>
          </cell>
          <cell r="H524">
            <v>64400</v>
          </cell>
          <cell r="I524">
            <v>68550</v>
          </cell>
        </row>
        <row r="525">
          <cell r="A525" t="str">
            <v>Fulton-KY201380</v>
          </cell>
          <cell r="B525">
            <v>25050</v>
          </cell>
          <cell r="C525">
            <v>28600</v>
          </cell>
          <cell r="D525">
            <v>32200</v>
          </cell>
          <cell r="E525">
            <v>35750</v>
          </cell>
          <cell r="F525">
            <v>38650</v>
          </cell>
          <cell r="G525">
            <v>41500</v>
          </cell>
          <cell r="H525">
            <v>44350</v>
          </cell>
          <cell r="I525">
            <v>47200</v>
          </cell>
        </row>
        <row r="526">
          <cell r="A526" t="str">
            <v>Gallatin-KY201380</v>
          </cell>
          <cell r="B526">
            <v>38500</v>
          </cell>
          <cell r="C526">
            <v>44000</v>
          </cell>
          <cell r="D526">
            <v>49500</v>
          </cell>
          <cell r="E526">
            <v>54950</v>
          </cell>
          <cell r="F526">
            <v>59350</v>
          </cell>
          <cell r="G526">
            <v>63750</v>
          </cell>
          <cell r="H526">
            <v>68150</v>
          </cell>
          <cell r="I526">
            <v>72550</v>
          </cell>
        </row>
        <row r="527">
          <cell r="A527" t="str">
            <v>Garrard-KY201380</v>
          </cell>
          <cell r="B527">
            <v>27950</v>
          </cell>
          <cell r="C527">
            <v>31950</v>
          </cell>
          <cell r="D527">
            <v>35950</v>
          </cell>
          <cell r="E527">
            <v>39900</v>
          </cell>
          <cell r="F527">
            <v>43100</v>
          </cell>
          <cell r="G527">
            <v>46300</v>
          </cell>
          <cell r="H527">
            <v>49500</v>
          </cell>
          <cell r="I527">
            <v>52700</v>
          </cell>
        </row>
        <row r="528">
          <cell r="A528" t="str">
            <v>Grant-KY201380</v>
          </cell>
          <cell r="B528">
            <v>29700</v>
          </cell>
          <cell r="C528">
            <v>33950</v>
          </cell>
          <cell r="D528">
            <v>38200</v>
          </cell>
          <cell r="E528">
            <v>42400</v>
          </cell>
          <cell r="F528">
            <v>45800</v>
          </cell>
          <cell r="G528">
            <v>49200</v>
          </cell>
          <cell r="H528">
            <v>52600</v>
          </cell>
          <cell r="I528">
            <v>56000</v>
          </cell>
        </row>
        <row r="529">
          <cell r="A529" t="str">
            <v>Graves-KY201380</v>
          </cell>
          <cell r="B529">
            <v>27000</v>
          </cell>
          <cell r="C529">
            <v>30850</v>
          </cell>
          <cell r="D529">
            <v>34700</v>
          </cell>
          <cell r="E529">
            <v>38550</v>
          </cell>
          <cell r="F529">
            <v>41650</v>
          </cell>
          <cell r="G529">
            <v>44750</v>
          </cell>
          <cell r="H529">
            <v>47850</v>
          </cell>
          <cell r="I529">
            <v>50900</v>
          </cell>
        </row>
        <row r="530">
          <cell r="A530" t="str">
            <v>Grayson-KY201380</v>
          </cell>
          <cell r="B530">
            <v>26150</v>
          </cell>
          <cell r="C530">
            <v>29850</v>
          </cell>
          <cell r="D530">
            <v>33600</v>
          </cell>
          <cell r="E530">
            <v>37300</v>
          </cell>
          <cell r="F530">
            <v>40300</v>
          </cell>
          <cell r="G530">
            <v>43300</v>
          </cell>
          <cell r="H530">
            <v>46300</v>
          </cell>
          <cell r="I530">
            <v>49250</v>
          </cell>
        </row>
        <row r="531">
          <cell r="A531" t="str">
            <v>Green-KY201380</v>
          </cell>
          <cell r="B531">
            <v>27550</v>
          </cell>
          <cell r="C531">
            <v>31450</v>
          </cell>
          <cell r="D531">
            <v>35400</v>
          </cell>
          <cell r="E531">
            <v>39300</v>
          </cell>
          <cell r="F531">
            <v>42450</v>
          </cell>
          <cell r="G531">
            <v>45600</v>
          </cell>
          <cell r="H531">
            <v>48750</v>
          </cell>
          <cell r="I531">
            <v>51900</v>
          </cell>
        </row>
        <row r="532">
          <cell r="A532" t="str">
            <v>Greenup-KY201380</v>
          </cell>
          <cell r="B532">
            <v>28500</v>
          </cell>
          <cell r="C532">
            <v>32550</v>
          </cell>
          <cell r="D532">
            <v>36600</v>
          </cell>
          <cell r="E532">
            <v>40650</v>
          </cell>
          <cell r="F532">
            <v>43950</v>
          </cell>
          <cell r="G532">
            <v>47200</v>
          </cell>
          <cell r="H532">
            <v>50450</v>
          </cell>
          <cell r="I532">
            <v>53700</v>
          </cell>
        </row>
        <row r="533">
          <cell r="A533" t="str">
            <v>Hancock-KY201380</v>
          </cell>
          <cell r="B533">
            <v>30550</v>
          </cell>
          <cell r="C533">
            <v>34900</v>
          </cell>
          <cell r="D533">
            <v>39250</v>
          </cell>
          <cell r="E533">
            <v>43600</v>
          </cell>
          <cell r="F533">
            <v>47100</v>
          </cell>
          <cell r="G533">
            <v>50600</v>
          </cell>
          <cell r="H533">
            <v>54100</v>
          </cell>
          <cell r="I533">
            <v>57600</v>
          </cell>
        </row>
        <row r="534">
          <cell r="A534" t="str">
            <v>Hardin-KY201380</v>
          </cell>
          <cell r="B534">
            <v>31100</v>
          </cell>
          <cell r="C534">
            <v>35550</v>
          </cell>
          <cell r="D534">
            <v>40000</v>
          </cell>
          <cell r="E534">
            <v>44400</v>
          </cell>
          <cell r="F534">
            <v>48000</v>
          </cell>
          <cell r="G534">
            <v>51550</v>
          </cell>
          <cell r="H534">
            <v>55100</v>
          </cell>
          <cell r="I534">
            <v>58650</v>
          </cell>
        </row>
        <row r="535">
          <cell r="A535" t="str">
            <v>Harlan-KY201380</v>
          </cell>
          <cell r="B535">
            <v>25050</v>
          </cell>
          <cell r="C535">
            <v>28600</v>
          </cell>
          <cell r="D535">
            <v>32200</v>
          </cell>
          <cell r="E535">
            <v>35750</v>
          </cell>
          <cell r="F535">
            <v>38650</v>
          </cell>
          <cell r="G535">
            <v>41500</v>
          </cell>
          <cell r="H535">
            <v>44350</v>
          </cell>
          <cell r="I535">
            <v>47200</v>
          </cell>
        </row>
        <row r="536">
          <cell r="A536" t="str">
            <v>Harrison-KY201380</v>
          </cell>
          <cell r="B536">
            <v>30800</v>
          </cell>
          <cell r="C536">
            <v>35200</v>
          </cell>
          <cell r="D536">
            <v>39600</v>
          </cell>
          <cell r="E536">
            <v>44000</v>
          </cell>
          <cell r="F536">
            <v>47550</v>
          </cell>
          <cell r="G536">
            <v>51050</v>
          </cell>
          <cell r="H536">
            <v>54600</v>
          </cell>
          <cell r="I536">
            <v>58100</v>
          </cell>
        </row>
        <row r="537">
          <cell r="A537" t="str">
            <v>Hart-KY201380</v>
          </cell>
          <cell r="B537">
            <v>25050</v>
          </cell>
          <cell r="C537">
            <v>28600</v>
          </cell>
          <cell r="D537">
            <v>32200</v>
          </cell>
          <cell r="E537">
            <v>35750</v>
          </cell>
          <cell r="F537">
            <v>38650</v>
          </cell>
          <cell r="G537">
            <v>41500</v>
          </cell>
          <cell r="H537">
            <v>44350</v>
          </cell>
          <cell r="I537">
            <v>47200</v>
          </cell>
        </row>
        <row r="538">
          <cell r="A538" t="str">
            <v>Henderson-KY201380</v>
          </cell>
          <cell r="B538">
            <v>34000</v>
          </cell>
          <cell r="C538">
            <v>38850</v>
          </cell>
          <cell r="D538">
            <v>43700</v>
          </cell>
          <cell r="E538">
            <v>48550</v>
          </cell>
          <cell r="F538">
            <v>52450</v>
          </cell>
          <cell r="G538">
            <v>56350</v>
          </cell>
          <cell r="H538">
            <v>60250</v>
          </cell>
          <cell r="I538">
            <v>64100</v>
          </cell>
        </row>
        <row r="539">
          <cell r="A539" t="str">
            <v>Henry-KY201380</v>
          </cell>
          <cell r="B539">
            <v>34000</v>
          </cell>
          <cell r="C539">
            <v>38850</v>
          </cell>
          <cell r="D539">
            <v>43700</v>
          </cell>
          <cell r="E539">
            <v>48550</v>
          </cell>
          <cell r="F539">
            <v>52450</v>
          </cell>
          <cell r="G539">
            <v>56350</v>
          </cell>
          <cell r="H539">
            <v>60250</v>
          </cell>
          <cell r="I539">
            <v>64100</v>
          </cell>
        </row>
        <row r="540">
          <cell r="A540" t="str">
            <v>Hickman-KY201380</v>
          </cell>
          <cell r="B540">
            <v>31100</v>
          </cell>
          <cell r="C540">
            <v>35550</v>
          </cell>
          <cell r="D540">
            <v>40000</v>
          </cell>
          <cell r="E540">
            <v>44400</v>
          </cell>
          <cell r="F540">
            <v>48000</v>
          </cell>
          <cell r="G540">
            <v>51550</v>
          </cell>
          <cell r="H540">
            <v>55100</v>
          </cell>
          <cell r="I540">
            <v>58650</v>
          </cell>
        </row>
        <row r="541">
          <cell r="A541" t="str">
            <v>Hopkins-KY201380</v>
          </cell>
          <cell r="B541">
            <v>29350</v>
          </cell>
          <cell r="C541">
            <v>33550</v>
          </cell>
          <cell r="D541">
            <v>37750</v>
          </cell>
          <cell r="E541">
            <v>41900</v>
          </cell>
          <cell r="F541">
            <v>45300</v>
          </cell>
          <cell r="G541">
            <v>48650</v>
          </cell>
          <cell r="H541">
            <v>52000</v>
          </cell>
          <cell r="I541">
            <v>55350</v>
          </cell>
        </row>
        <row r="542">
          <cell r="A542" t="str">
            <v>Jackson-KY201380</v>
          </cell>
          <cell r="B542">
            <v>25050</v>
          </cell>
          <cell r="C542">
            <v>28600</v>
          </cell>
          <cell r="D542">
            <v>32200</v>
          </cell>
          <cell r="E542">
            <v>35750</v>
          </cell>
          <cell r="F542">
            <v>38650</v>
          </cell>
          <cell r="G542">
            <v>41500</v>
          </cell>
          <cell r="H542">
            <v>44350</v>
          </cell>
          <cell r="I542">
            <v>47200</v>
          </cell>
        </row>
        <row r="543">
          <cell r="A543" t="str">
            <v>Jefferson-KY201380</v>
          </cell>
          <cell r="B543">
            <v>34000</v>
          </cell>
          <cell r="C543">
            <v>38850</v>
          </cell>
          <cell r="D543">
            <v>43700</v>
          </cell>
          <cell r="E543">
            <v>48550</v>
          </cell>
          <cell r="F543">
            <v>52450</v>
          </cell>
          <cell r="G543">
            <v>56350</v>
          </cell>
          <cell r="H543">
            <v>60250</v>
          </cell>
          <cell r="I543">
            <v>64100</v>
          </cell>
        </row>
        <row r="544">
          <cell r="A544" t="str">
            <v>Jessamine-KY201380</v>
          </cell>
          <cell r="B544">
            <v>35750</v>
          </cell>
          <cell r="C544">
            <v>40850</v>
          </cell>
          <cell r="D544">
            <v>45950</v>
          </cell>
          <cell r="E544">
            <v>51050</v>
          </cell>
          <cell r="F544">
            <v>55150</v>
          </cell>
          <cell r="G544">
            <v>59250</v>
          </cell>
          <cell r="H544">
            <v>63350</v>
          </cell>
          <cell r="I544">
            <v>67400</v>
          </cell>
        </row>
        <row r="545">
          <cell r="A545" t="str">
            <v>Johnson-KY201380</v>
          </cell>
          <cell r="B545">
            <v>25050</v>
          </cell>
          <cell r="C545">
            <v>28600</v>
          </cell>
          <cell r="D545">
            <v>32200</v>
          </cell>
          <cell r="E545">
            <v>35750</v>
          </cell>
          <cell r="F545">
            <v>38650</v>
          </cell>
          <cell r="G545">
            <v>41500</v>
          </cell>
          <cell r="H545">
            <v>44350</v>
          </cell>
          <cell r="I545">
            <v>47200</v>
          </cell>
        </row>
        <row r="546">
          <cell r="A546" t="str">
            <v>Kenton-KY201380</v>
          </cell>
          <cell r="B546">
            <v>38500</v>
          </cell>
          <cell r="C546">
            <v>44000</v>
          </cell>
          <cell r="D546">
            <v>49500</v>
          </cell>
          <cell r="E546">
            <v>54950</v>
          </cell>
          <cell r="F546">
            <v>59350</v>
          </cell>
          <cell r="G546">
            <v>63750</v>
          </cell>
          <cell r="H546">
            <v>68150</v>
          </cell>
          <cell r="I546">
            <v>72550</v>
          </cell>
        </row>
        <row r="547">
          <cell r="A547" t="str">
            <v>Knott-KY201380</v>
          </cell>
          <cell r="B547">
            <v>25050</v>
          </cell>
          <cell r="C547">
            <v>28600</v>
          </cell>
          <cell r="D547">
            <v>32200</v>
          </cell>
          <cell r="E547">
            <v>35750</v>
          </cell>
          <cell r="F547">
            <v>38650</v>
          </cell>
          <cell r="G547">
            <v>41500</v>
          </cell>
          <cell r="H547">
            <v>44350</v>
          </cell>
          <cell r="I547">
            <v>47200</v>
          </cell>
        </row>
        <row r="548">
          <cell r="A548" t="str">
            <v>Knox-KY201380</v>
          </cell>
          <cell r="B548">
            <v>25050</v>
          </cell>
          <cell r="C548">
            <v>28600</v>
          </cell>
          <cell r="D548">
            <v>32200</v>
          </cell>
          <cell r="E548">
            <v>35750</v>
          </cell>
          <cell r="F548">
            <v>38650</v>
          </cell>
          <cell r="G548">
            <v>41500</v>
          </cell>
          <cell r="H548">
            <v>44350</v>
          </cell>
          <cell r="I548">
            <v>47200</v>
          </cell>
        </row>
        <row r="549">
          <cell r="A549" t="str">
            <v>Larue-KY201380</v>
          </cell>
          <cell r="B549">
            <v>31100</v>
          </cell>
          <cell r="C549">
            <v>35550</v>
          </cell>
          <cell r="D549">
            <v>40000</v>
          </cell>
          <cell r="E549">
            <v>44400</v>
          </cell>
          <cell r="F549">
            <v>48000</v>
          </cell>
          <cell r="G549">
            <v>51550</v>
          </cell>
          <cell r="H549">
            <v>55100</v>
          </cell>
          <cell r="I549">
            <v>58650</v>
          </cell>
        </row>
        <row r="550">
          <cell r="A550" t="str">
            <v>Laurel-KY201380</v>
          </cell>
          <cell r="B550">
            <v>25850</v>
          </cell>
          <cell r="C550">
            <v>29550</v>
          </cell>
          <cell r="D550">
            <v>33250</v>
          </cell>
          <cell r="E550">
            <v>36900</v>
          </cell>
          <cell r="F550">
            <v>39900</v>
          </cell>
          <cell r="G550">
            <v>42850</v>
          </cell>
          <cell r="H550">
            <v>45800</v>
          </cell>
          <cell r="I550">
            <v>48750</v>
          </cell>
        </row>
        <row r="551">
          <cell r="A551" t="str">
            <v>Lawrence-KY201380</v>
          </cell>
          <cell r="B551">
            <v>25050</v>
          </cell>
          <cell r="C551">
            <v>28600</v>
          </cell>
          <cell r="D551">
            <v>32200</v>
          </cell>
          <cell r="E551">
            <v>35750</v>
          </cell>
          <cell r="F551">
            <v>38650</v>
          </cell>
          <cell r="G551">
            <v>41500</v>
          </cell>
          <cell r="H551">
            <v>44350</v>
          </cell>
          <cell r="I551">
            <v>47200</v>
          </cell>
        </row>
        <row r="552">
          <cell r="A552" t="str">
            <v>Lee-KY201380</v>
          </cell>
          <cell r="B552">
            <v>25050</v>
          </cell>
          <cell r="C552">
            <v>28600</v>
          </cell>
          <cell r="D552">
            <v>32200</v>
          </cell>
          <cell r="E552">
            <v>35750</v>
          </cell>
          <cell r="F552">
            <v>38650</v>
          </cell>
          <cell r="G552">
            <v>41500</v>
          </cell>
          <cell r="H552">
            <v>44350</v>
          </cell>
          <cell r="I552">
            <v>47200</v>
          </cell>
        </row>
        <row r="553">
          <cell r="A553" t="str">
            <v>Leslie-KY201380</v>
          </cell>
          <cell r="B553">
            <v>25050</v>
          </cell>
          <cell r="C553">
            <v>28600</v>
          </cell>
          <cell r="D553">
            <v>32200</v>
          </cell>
          <cell r="E553">
            <v>35750</v>
          </cell>
          <cell r="F553">
            <v>38650</v>
          </cell>
          <cell r="G553">
            <v>41500</v>
          </cell>
          <cell r="H553">
            <v>44350</v>
          </cell>
          <cell r="I553">
            <v>47200</v>
          </cell>
        </row>
        <row r="554">
          <cell r="A554" t="str">
            <v>Letcher-KY201380</v>
          </cell>
          <cell r="B554">
            <v>25400</v>
          </cell>
          <cell r="C554">
            <v>29000</v>
          </cell>
          <cell r="D554">
            <v>32650</v>
          </cell>
          <cell r="E554">
            <v>36250</v>
          </cell>
          <cell r="F554">
            <v>39150</v>
          </cell>
          <cell r="G554">
            <v>42050</v>
          </cell>
          <cell r="H554">
            <v>44950</v>
          </cell>
          <cell r="I554">
            <v>47850</v>
          </cell>
        </row>
        <row r="555">
          <cell r="A555" t="str">
            <v>Lewis-KY201380</v>
          </cell>
          <cell r="B555">
            <v>25050</v>
          </cell>
          <cell r="C555">
            <v>28600</v>
          </cell>
          <cell r="D555">
            <v>32200</v>
          </cell>
          <cell r="E555">
            <v>35750</v>
          </cell>
          <cell r="F555">
            <v>38650</v>
          </cell>
          <cell r="G555">
            <v>41500</v>
          </cell>
          <cell r="H555">
            <v>44350</v>
          </cell>
          <cell r="I555">
            <v>47200</v>
          </cell>
        </row>
        <row r="556">
          <cell r="A556" t="str">
            <v>Lincoln-KY201380</v>
          </cell>
          <cell r="B556">
            <v>25050</v>
          </cell>
          <cell r="C556">
            <v>28600</v>
          </cell>
          <cell r="D556">
            <v>32200</v>
          </cell>
          <cell r="E556">
            <v>35750</v>
          </cell>
          <cell r="F556">
            <v>38650</v>
          </cell>
          <cell r="G556">
            <v>41500</v>
          </cell>
          <cell r="H556">
            <v>44350</v>
          </cell>
          <cell r="I556">
            <v>47200</v>
          </cell>
        </row>
        <row r="557">
          <cell r="A557" t="str">
            <v>Livingston-KY201380</v>
          </cell>
          <cell r="B557">
            <v>27250</v>
          </cell>
          <cell r="C557">
            <v>31150</v>
          </cell>
          <cell r="D557">
            <v>35050</v>
          </cell>
          <cell r="E557">
            <v>38900</v>
          </cell>
          <cell r="F557">
            <v>42050</v>
          </cell>
          <cell r="G557">
            <v>45150</v>
          </cell>
          <cell r="H557">
            <v>48250</v>
          </cell>
          <cell r="I557">
            <v>51350</v>
          </cell>
        </row>
        <row r="558">
          <cell r="A558" t="str">
            <v>Logan-KY201380</v>
          </cell>
          <cell r="B558">
            <v>28100</v>
          </cell>
          <cell r="C558">
            <v>32100</v>
          </cell>
          <cell r="D558">
            <v>36100</v>
          </cell>
          <cell r="E558">
            <v>40100</v>
          </cell>
          <cell r="F558">
            <v>43350</v>
          </cell>
          <cell r="G558">
            <v>46550</v>
          </cell>
          <cell r="H558">
            <v>49750</v>
          </cell>
          <cell r="I558">
            <v>52950</v>
          </cell>
        </row>
        <row r="559">
          <cell r="A559" t="str">
            <v>Lyon-KY201380</v>
          </cell>
          <cell r="B559">
            <v>28600</v>
          </cell>
          <cell r="C559">
            <v>32650</v>
          </cell>
          <cell r="D559">
            <v>36750</v>
          </cell>
          <cell r="E559">
            <v>40800</v>
          </cell>
          <cell r="F559">
            <v>44100</v>
          </cell>
          <cell r="G559">
            <v>47350</v>
          </cell>
          <cell r="H559">
            <v>50600</v>
          </cell>
          <cell r="I559">
            <v>53900</v>
          </cell>
        </row>
        <row r="560">
          <cell r="A560" t="str">
            <v>McCracken-KY201380</v>
          </cell>
          <cell r="B560">
            <v>33700</v>
          </cell>
          <cell r="C560">
            <v>38500</v>
          </cell>
          <cell r="D560">
            <v>43300</v>
          </cell>
          <cell r="E560">
            <v>48100</v>
          </cell>
          <cell r="F560">
            <v>51950</v>
          </cell>
          <cell r="G560">
            <v>55800</v>
          </cell>
          <cell r="H560">
            <v>59650</v>
          </cell>
          <cell r="I560">
            <v>63500</v>
          </cell>
        </row>
        <row r="561">
          <cell r="A561" t="str">
            <v>McCreary-KY201380</v>
          </cell>
          <cell r="B561">
            <v>25050</v>
          </cell>
          <cell r="C561">
            <v>28600</v>
          </cell>
          <cell r="D561">
            <v>32200</v>
          </cell>
          <cell r="E561">
            <v>35750</v>
          </cell>
          <cell r="F561">
            <v>38650</v>
          </cell>
          <cell r="G561">
            <v>41500</v>
          </cell>
          <cell r="H561">
            <v>44350</v>
          </cell>
          <cell r="I561">
            <v>47200</v>
          </cell>
        </row>
        <row r="562">
          <cell r="A562" t="str">
            <v>McLean-KY201380</v>
          </cell>
          <cell r="B562">
            <v>30550</v>
          </cell>
          <cell r="C562">
            <v>34900</v>
          </cell>
          <cell r="D562">
            <v>39250</v>
          </cell>
          <cell r="E562">
            <v>43600</v>
          </cell>
          <cell r="F562">
            <v>47100</v>
          </cell>
          <cell r="G562">
            <v>50600</v>
          </cell>
          <cell r="H562">
            <v>54100</v>
          </cell>
          <cell r="I562">
            <v>57600</v>
          </cell>
        </row>
        <row r="563">
          <cell r="A563" t="str">
            <v>Madison-KY201380</v>
          </cell>
          <cell r="B563">
            <v>32700</v>
          </cell>
          <cell r="C563">
            <v>37350</v>
          </cell>
          <cell r="D563">
            <v>42000</v>
          </cell>
          <cell r="E563">
            <v>46650</v>
          </cell>
          <cell r="F563">
            <v>50400</v>
          </cell>
          <cell r="G563">
            <v>54150</v>
          </cell>
          <cell r="H563">
            <v>57850</v>
          </cell>
          <cell r="I563">
            <v>61600</v>
          </cell>
        </row>
        <row r="564">
          <cell r="A564" t="str">
            <v>Magoffin-KY201380</v>
          </cell>
          <cell r="B564">
            <v>25050</v>
          </cell>
          <cell r="C564">
            <v>28600</v>
          </cell>
          <cell r="D564">
            <v>32200</v>
          </cell>
          <cell r="E564">
            <v>35750</v>
          </cell>
          <cell r="F564">
            <v>38650</v>
          </cell>
          <cell r="G564">
            <v>41500</v>
          </cell>
          <cell r="H564">
            <v>44350</v>
          </cell>
          <cell r="I564">
            <v>47200</v>
          </cell>
        </row>
        <row r="565">
          <cell r="A565" t="str">
            <v>Marion-KY201380</v>
          </cell>
          <cell r="B565">
            <v>29150</v>
          </cell>
          <cell r="C565">
            <v>33300</v>
          </cell>
          <cell r="D565">
            <v>37450</v>
          </cell>
          <cell r="E565">
            <v>41600</v>
          </cell>
          <cell r="F565">
            <v>44950</v>
          </cell>
          <cell r="G565">
            <v>48300</v>
          </cell>
          <cell r="H565">
            <v>51600</v>
          </cell>
          <cell r="I565">
            <v>54950</v>
          </cell>
        </row>
        <row r="566">
          <cell r="A566" t="str">
            <v>Marshall-KY201380</v>
          </cell>
          <cell r="B566">
            <v>30800</v>
          </cell>
          <cell r="C566">
            <v>35200</v>
          </cell>
          <cell r="D566">
            <v>39600</v>
          </cell>
          <cell r="E566">
            <v>43950</v>
          </cell>
          <cell r="F566">
            <v>47500</v>
          </cell>
          <cell r="G566">
            <v>51000</v>
          </cell>
          <cell r="H566">
            <v>54500</v>
          </cell>
          <cell r="I566">
            <v>58050</v>
          </cell>
        </row>
        <row r="567">
          <cell r="A567" t="str">
            <v>Martin-KY201380</v>
          </cell>
          <cell r="B567">
            <v>25050</v>
          </cell>
          <cell r="C567">
            <v>28600</v>
          </cell>
          <cell r="D567">
            <v>32200</v>
          </cell>
          <cell r="E567">
            <v>35750</v>
          </cell>
          <cell r="F567">
            <v>38650</v>
          </cell>
          <cell r="G567">
            <v>41500</v>
          </cell>
          <cell r="H567">
            <v>44350</v>
          </cell>
          <cell r="I567">
            <v>47200</v>
          </cell>
        </row>
        <row r="568">
          <cell r="A568" t="str">
            <v>Mason-KY201380</v>
          </cell>
          <cell r="B568">
            <v>27950</v>
          </cell>
          <cell r="C568">
            <v>31950</v>
          </cell>
          <cell r="D568">
            <v>35950</v>
          </cell>
          <cell r="E568">
            <v>39900</v>
          </cell>
          <cell r="F568">
            <v>43100</v>
          </cell>
          <cell r="G568">
            <v>46300</v>
          </cell>
          <cell r="H568">
            <v>49500</v>
          </cell>
          <cell r="I568">
            <v>52700</v>
          </cell>
        </row>
        <row r="569">
          <cell r="A569" t="str">
            <v>Meade-KY201380</v>
          </cell>
          <cell r="B569">
            <v>28250</v>
          </cell>
          <cell r="C569">
            <v>32250</v>
          </cell>
          <cell r="D569">
            <v>36300</v>
          </cell>
          <cell r="E569">
            <v>40300</v>
          </cell>
          <cell r="F569">
            <v>43550</v>
          </cell>
          <cell r="G569">
            <v>46750</v>
          </cell>
          <cell r="H569">
            <v>50000</v>
          </cell>
          <cell r="I569">
            <v>53200</v>
          </cell>
        </row>
        <row r="570">
          <cell r="A570" t="str">
            <v>Menifee-KY201380</v>
          </cell>
          <cell r="B570">
            <v>25050</v>
          </cell>
          <cell r="C570">
            <v>28600</v>
          </cell>
          <cell r="D570">
            <v>32200</v>
          </cell>
          <cell r="E570">
            <v>35750</v>
          </cell>
          <cell r="F570">
            <v>38650</v>
          </cell>
          <cell r="G570">
            <v>41500</v>
          </cell>
          <cell r="H570">
            <v>44350</v>
          </cell>
          <cell r="I570">
            <v>47200</v>
          </cell>
        </row>
        <row r="571">
          <cell r="A571" t="str">
            <v>Mercer-KY201380</v>
          </cell>
          <cell r="B571">
            <v>32850</v>
          </cell>
          <cell r="C571">
            <v>37550</v>
          </cell>
          <cell r="D571">
            <v>42250</v>
          </cell>
          <cell r="E571">
            <v>46900</v>
          </cell>
          <cell r="F571">
            <v>50700</v>
          </cell>
          <cell r="G571">
            <v>54450</v>
          </cell>
          <cell r="H571">
            <v>58200</v>
          </cell>
          <cell r="I571">
            <v>61950</v>
          </cell>
        </row>
        <row r="572">
          <cell r="A572" t="str">
            <v>Metcalfe-KY201380</v>
          </cell>
          <cell r="B572">
            <v>25050</v>
          </cell>
          <cell r="C572">
            <v>28600</v>
          </cell>
          <cell r="D572">
            <v>32200</v>
          </cell>
          <cell r="E572">
            <v>35750</v>
          </cell>
          <cell r="F572">
            <v>38650</v>
          </cell>
          <cell r="G572">
            <v>41500</v>
          </cell>
          <cell r="H572">
            <v>44350</v>
          </cell>
          <cell r="I572">
            <v>47200</v>
          </cell>
        </row>
        <row r="573">
          <cell r="A573" t="str">
            <v>Monroe-KY201380</v>
          </cell>
          <cell r="B573">
            <v>25050</v>
          </cell>
          <cell r="C573">
            <v>28600</v>
          </cell>
          <cell r="D573">
            <v>32200</v>
          </cell>
          <cell r="E573">
            <v>35750</v>
          </cell>
          <cell r="F573">
            <v>38650</v>
          </cell>
          <cell r="G573">
            <v>41500</v>
          </cell>
          <cell r="H573">
            <v>44350</v>
          </cell>
          <cell r="I573">
            <v>47200</v>
          </cell>
        </row>
        <row r="574">
          <cell r="A574" t="str">
            <v>Montgomery-KY201380</v>
          </cell>
          <cell r="B574">
            <v>27750</v>
          </cell>
          <cell r="C574">
            <v>31700</v>
          </cell>
          <cell r="D574">
            <v>35650</v>
          </cell>
          <cell r="E574">
            <v>39600</v>
          </cell>
          <cell r="F574">
            <v>42800</v>
          </cell>
          <cell r="G574">
            <v>45950</v>
          </cell>
          <cell r="H574">
            <v>49150</v>
          </cell>
          <cell r="I574">
            <v>52300</v>
          </cell>
        </row>
        <row r="575">
          <cell r="A575" t="str">
            <v>Morgan-KY201380</v>
          </cell>
          <cell r="B575">
            <v>25050</v>
          </cell>
          <cell r="C575">
            <v>28600</v>
          </cell>
          <cell r="D575">
            <v>32200</v>
          </cell>
          <cell r="E575">
            <v>35750</v>
          </cell>
          <cell r="F575">
            <v>38650</v>
          </cell>
          <cell r="G575">
            <v>41500</v>
          </cell>
          <cell r="H575">
            <v>44350</v>
          </cell>
          <cell r="I575">
            <v>47200</v>
          </cell>
        </row>
        <row r="576">
          <cell r="A576" t="str">
            <v>Muhlenberg-KY201380</v>
          </cell>
          <cell r="B576">
            <v>25600</v>
          </cell>
          <cell r="C576">
            <v>29250</v>
          </cell>
          <cell r="D576">
            <v>32900</v>
          </cell>
          <cell r="E576">
            <v>36550</v>
          </cell>
          <cell r="F576">
            <v>39500</v>
          </cell>
          <cell r="G576">
            <v>42400</v>
          </cell>
          <cell r="H576">
            <v>45350</v>
          </cell>
          <cell r="I576">
            <v>48250</v>
          </cell>
        </row>
        <row r="577">
          <cell r="A577" t="str">
            <v>Nelson-KY201380</v>
          </cell>
          <cell r="B577">
            <v>31100</v>
          </cell>
          <cell r="C577">
            <v>35550</v>
          </cell>
          <cell r="D577">
            <v>40000</v>
          </cell>
          <cell r="E577">
            <v>44400</v>
          </cell>
          <cell r="F577">
            <v>48000</v>
          </cell>
          <cell r="G577">
            <v>51550</v>
          </cell>
          <cell r="H577">
            <v>55100</v>
          </cell>
          <cell r="I577">
            <v>58650</v>
          </cell>
        </row>
        <row r="578">
          <cell r="A578" t="str">
            <v>Nicholas-KY201380</v>
          </cell>
          <cell r="B578">
            <v>25850</v>
          </cell>
          <cell r="C578">
            <v>29550</v>
          </cell>
          <cell r="D578">
            <v>33250</v>
          </cell>
          <cell r="E578">
            <v>36900</v>
          </cell>
          <cell r="F578">
            <v>39900</v>
          </cell>
          <cell r="G578">
            <v>42850</v>
          </cell>
          <cell r="H578">
            <v>45800</v>
          </cell>
          <cell r="I578">
            <v>48750</v>
          </cell>
        </row>
        <row r="579">
          <cell r="A579" t="str">
            <v>Ohio-KY201380</v>
          </cell>
          <cell r="B579">
            <v>26050</v>
          </cell>
          <cell r="C579">
            <v>29800</v>
          </cell>
          <cell r="D579">
            <v>33500</v>
          </cell>
          <cell r="E579">
            <v>37200</v>
          </cell>
          <cell r="F579">
            <v>40200</v>
          </cell>
          <cell r="G579">
            <v>43200</v>
          </cell>
          <cell r="H579">
            <v>46150</v>
          </cell>
          <cell r="I579">
            <v>49150</v>
          </cell>
        </row>
        <row r="580">
          <cell r="A580" t="str">
            <v>Oldham-KY201380</v>
          </cell>
          <cell r="B580">
            <v>34000</v>
          </cell>
          <cell r="C580">
            <v>38850</v>
          </cell>
          <cell r="D580">
            <v>43700</v>
          </cell>
          <cell r="E580">
            <v>48550</v>
          </cell>
          <cell r="F580">
            <v>52450</v>
          </cell>
          <cell r="G580">
            <v>56350</v>
          </cell>
          <cell r="H580">
            <v>60250</v>
          </cell>
          <cell r="I580">
            <v>64100</v>
          </cell>
        </row>
        <row r="581">
          <cell r="A581" t="str">
            <v>Owen-KY201380</v>
          </cell>
          <cell r="B581">
            <v>32550</v>
          </cell>
          <cell r="C581">
            <v>37200</v>
          </cell>
          <cell r="D581">
            <v>41850</v>
          </cell>
          <cell r="E581">
            <v>46500</v>
          </cell>
          <cell r="F581">
            <v>50250</v>
          </cell>
          <cell r="G581">
            <v>53950</v>
          </cell>
          <cell r="H581">
            <v>57700</v>
          </cell>
          <cell r="I581">
            <v>61400</v>
          </cell>
        </row>
        <row r="582">
          <cell r="A582" t="str">
            <v>Owsley-KY201380</v>
          </cell>
          <cell r="B582">
            <v>25050</v>
          </cell>
          <cell r="C582">
            <v>28600</v>
          </cell>
          <cell r="D582">
            <v>32200</v>
          </cell>
          <cell r="E582">
            <v>35750</v>
          </cell>
          <cell r="F582">
            <v>38650</v>
          </cell>
          <cell r="G582">
            <v>41500</v>
          </cell>
          <cell r="H582">
            <v>44350</v>
          </cell>
          <cell r="I582">
            <v>47200</v>
          </cell>
        </row>
        <row r="583">
          <cell r="A583" t="str">
            <v>Pendleton-KY201380</v>
          </cell>
          <cell r="B583">
            <v>38500</v>
          </cell>
          <cell r="C583">
            <v>44000</v>
          </cell>
          <cell r="D583">
            <v>49500</v>
          </cell>
          <cell r="E583">
            <v>54950</v>
          </cell>
          <cell r="F583">
            <v>59350</v>
          </cell>
          <cell r="G583">
            <v>63750</v>
          </cell>
          <cell r="H583">
            <v>68150</v>
          </cell>
          <cell r="I583">
            <v>72550</v>
          </cell>
        </row>
        <row r="584">
          <cell r="A584" t="str">
            <v>Perry-KY201380</v>
          </cell>
          <cell r="B584">
            <v>25050</v>
          </cell>
          <cell r="C584">
            <v>28600</v>
          </cell>
          <cell r="D584">
            <v>32200</v>
          </cell>
          <cell r="E584">
            <v>35750</v>
          </cell>
          <cell r="F584">
            <v>38650</v>
          </cell>
          <cell r="G584">
            <v>41500</v>
          </cell>
          <cell r="H584">
            <v>44350</v>
          </cell>
          <cell r="I584">
            <v>47200</v>
          </cell>
        </row>
        <row r="585">
          <cell r="A585" t="str">
            <v>Pike-KY201380</v>
          </cell>
          <cell r="B585">
            <v>25050</v>
          </cell>
          <cell r="C585">
            <v>28600</v>
          </cell>
          <cell r="D585">
            <v>32200</v>
          </cell>
          <cell r="E585">
            <v>35750</v>
          </cell>
          <cell r="F585">
            <v>38650</v>
          </cell>
          <cell r="G585">
            <v>41500</v>
          </cell>
          <cell r="H585">
            <v>44350</v>
          </cell>
          <cell r="I585">
            <v>47200</v>
          </cell>
        </row>
        <row r="586">
          <cell r="A586" t="str">
            <v>Powell-KY201380</v>
          </cell>
          <cell r="B586">
            <v>25050</v>
          </cell>
          <cell r="C586">
            <v>28600</v>
          </cell>
          <cell r="D586">
            <v>32200</v>
          </cell>
          <cell r="E586">
            <v>35750</v>
          </cell>
          <cell r="F586">
            <v>38650</v>
          </cell>
          <cell r="G586">
            <v>41500</v>
          </cell>
          <cell r="H586">
            <v>44350</v>
          </cell>
          <cell r="I586">
            <v>47200</v>
          </cell>
        </row>
        <row r="587">
          <cell r="A587" t="str">
            <v>Pulaski-KY201380</v>
          </cell>
          <cell r="B587">
            <v>25100</v>
          </cell>
          <cell r="C587">
            <v>28700</v>
          </cell>
          <cell r="D587">
            <v>32300</v>
          </cell>
          <cell r="E587">
            <v>35850</v>
          </cell>
          <cell r="F587">
            <v>38750</v>
          </cell>
          <cell r="G587">
            <v>41600</v>
          </cell>
          <cell r="H587">
            <v>44500</v>
          </cell>
          <cell r="I587">
            <v>47350</v>
          </cell>
        </row>
        <row r="588">
          <cell r="A588" t="str">
            <v>Robertson-KY201380</v>
          </cell>
          <cell r="B588">
            <v>29050</v>
          </cell>
          <cell r="C588">
            <v>33200</v>
          </cell>
          <cell r="D588">
            <v>37350</v>
          </cell>
          <cell r="E588">
            <v>41500</v>
          </cell>
          <cell r="F588">
            <v>44850</v>
          </cell>
          <cell r="G588">
            <v>48150</v>
          </cell>
          <cell r="H588">
            <v>51500</v>
          </cell>
          <cell r="I588">
            <v>54800</v>
          </cell>
        </row>
        <row r="589">
          <cell r="A589" t="str">
            <v>Rockcastle-KY201380</v>
          </cell>
          <cell r="B589">
            <v>25050</v>
          </cell>
          <cell r="C589">
            <v>28600</v>
          </cell>
          <cell r="D589">
            <v>32200</v>
          </cell>
          <cell r="E589">
            <v>35750</v>
          </cell>
          <cell r="F589">
            <v>38650</v>
          </cell>
          <cell r="G589">
            <v>41500</v>
          </cell>
          <cell r="H589">
            <v>44350</v>
          </cell>
          <cell r="I589">
            <v>47200</v>
          </cell>
        </row>
        <row r="590">
          <cell r="A590" t="str">
            <v>Rowan-KY201380</v>
          </cell>
          <cell r="B590">
            <v>26450</v>
          </cell>
          <cell r="C590">
            <v>30200</v>
          </cell>
          <cell r="D590">
            <v>34000</v>
          </cell>
          <cell r="E590">
            <v>37750</v>
          </cell>
          <cell r="F590">
            <v>40800</v>
          </cell>
          <cell r="G590">
            <v>43800</v>
          </cell>
          <cell r="H590">
            <v>46850</v>
          </cell>
          <cell r="I590">
            <v>49850</v>
          </cell>
        </row>
        <row r="591">
          <cell r="A591" t="str">
            <v>Russell-KY201380</v>
          </cell>
          <cell r="B591">
            <v>25050</v>
          </cell>
          <cell r="C591">
            <v>28600</v>
          </cell>
          <cell r="D591">
            <v>32200</v>
          </cell>
          <cell r="E591">
            <v>35750</v>
          </cell>
          <cell r="F591">
            <v>38650</v>
          </cell>
          <cell r="G591">
            <v>41500</v>
          </cell>
          <cell r="H591">
            <v>44350</v>
          </cell>
          <cell r="I591">
            <v>47200</v>
          </cell>
        </row>
        <row r="592">
          <cell r="A592" t="str">
            <v>Scott-KY201380</v>
          </cell>
          <cell r="B592">
            <v>35750</v>
          </cell>
          <cell r="C592">
            <v>40850</v>
          </cell>
          <cell r="D592">
            <v>45950</v>
          </cell>
          <cell r="E592">
            <v>51050</v>
          </cell>
          <cell r="F592">
            <v>55150</v>
          </cell>
          <cell r="G592">
            <v>59250</v>
          </cell>
          <cell r="H592">
            <v>63350</v>
          </cell>
          <cell r="I592">
            <v>67400</v>
          </cell>
        </row>
        <row r="593">
          <cell r="A593" t="str">
            <v>Shelby-KY201380</v>
          </cell>
          <cell r="B593">
            <v>40900</v>
          </cell>
          <cell r="C593">
            <v>46750</v>
          </cell>
          <cell r="D593">
            <v>52600</v>
          </cell>
          <cell r="E593">
            <v>58400</v>
          </cell>
          <cell r="F593">
            <v>63100</v>
          </cell>
          <cell r="G593">
            <v>67750</v>
          </cell>
          <cell r="H593">
            <v>72450</v>
          </cell>
          <cell r="I593">
            <v>77100</v>
          </cell>
        </row>
        <row r="594">
          <cell r="A594" t="str">
            <v>Simpson-KY201380</v>
          </cell>
          <cell r="B594">
            <v>30100</v>
          </cell>
          <cell r="C594">
            <v>34400</v>
          </cell>
          <cell r="D594">
            <v>38700</v>
          </cell>
          <cell r="E594">
            <v>42950</v>
          </cell>
          <cell r="F594">
            <v>46400</v>
          </cell>
          <cell r="G594">
            <v>49850</v>
          </cell>
          <cell r="H594">
            <v>53300</v>
          </cell>
          <cell r="I594">
            <v>56700</v>
          </cell>
        </row>
        <row r="595">
          <cell r="A595" t="str">
            <v>Spencer-KY201380</v>
          </cell>
          <cell r="B595">
            <v>34000</v>
          </cell>
          <cell r="C595">
            <v>38850</v>
          </cell>
          <cell r="D595">
            <v>43700</v>
          </cell>
          <cell r="E595">
            <v>48550</v>
          </cell>
          <cell r="F595">
            <v>52450</v>
          </cell>
          <cell r="G595">
            <v>56350</v>
          </cell>
          <cell r="H595">
            <v>60250</v>
          </cell>
          <cell r="I595">
            <v>64100</v>
          </cell>
        </row>
        <row r="596">
          <cell r="A596" t="str">
            <v>Taylor-KY201380</v>
          </cell>
          <cell r="B596">
            <v>26250</v>
          </cell>
          <cell r="C596">
            <v>30000</v>
          </cell>
          <cell r="D596">
            <v>33750</v>
          </cell>
          <cell r="E596">
            <v>37450</v>
          </cell>
          <cell r="F596">
            <v>40450</v>
          </cell>
          <cell r="G596">
            <v>43450</v>
          </cell>
          <cell r="H596">
            <v>46450</v>
          </cell>
          <cell r="I596">
            <v>49450</v>
          </cell>
        </row>
        <row r="597">
          <cell r="A597" t="str">
            <v>Todd-KY201380</v>
          </cell>
          <cell r="B597">
            <v>26250</v>
          </cell>
          <cell r="C597">
            <v>30000</v>
          </cell>
          <cell r="D597">
            <v>33750</v>
          </cell>
          <cell r="E597">
            <v>37500</v>
          </cell>
          <cell r="F597">
            <v>40500</v>
          </cell>
          <cell r="G597">
            <v>43500</v>
          </cell>
          <cell r="H597">
            <v>46500</v>
          </cell>
          <cell r="I597">
            <v>49500</v>
          </cell>
        </row>
        <row r="598">
          <cell r="A598" t="str">
            <v>Trigg-KY201380</v>
          </cell>
          <cell r="B598">
            <v>29550</v>
          </cell>
          <cell r="C598">
            <v>33750</v>
          </cell>
          <cell r="D598">
            <v>37950</v>
          </cell>
          <cell r="E598">
            <v>42150</v>
          </cell>
          <cell r="F598">
            <v>45550</v>
          </cell>
          <cell r="G598">
            <v>48900</v>
          </cell>
          <cell r="H598">
            <v>52300</v>
          </cell>
          <cell r="I598">
            <v>55650</v>
          </cell>
        </row>
        <row r="599">
          <cell r="A599" t="str">
            <v>Trimble-KY201380</v>
          </cell>
          <cell r="B599">
            <v>34000</v>
          </cell>
          <cell r="C599">
            <v>38850</v>
          </cell>
          <cell r="D599">
            <v>43700</v>
          </cell>
          <cell r="E599">
            <v>48550</v>
          </cell>
          <cell r="F599">
            <v>52450</v>
          </cell>
          <cell r="G599">
            <v>56350</v>
          </cell>
          <cell r="H599">
            <v>60250</v>
          </cell>
          <cell r="I599">
            <v>64100</v>
          </cell>
        </row>
        <row r="600">
          <cell r="A600" t="str">
            <v>Union-KY201380</v>
          </cell>
          <cell r="B600">
            <v>31300</v>
          </cell>
          <cell r="C600">
            <v>35750</v>
          </cell>
          <cell r="D600">
            <v>40200</v>
          </cell>
          <cell r="E600">
            <v>44650</v>
          </cell>
          <cell r="F600">
            <v>48250</v>
          </cell>
          <cell r="G600">
            <v>51800</v>
          </cell>
          <cell r="H600">
            <v>55400</v>
          </cell>
          <cell r="I600">
            <v>58950</v>
          </cell>
        </row>
        <row r="601">
          <cell r="A601" t="str">
            <v>Warren-KY201380</v>
          </cell>
          <cell r="B601">
            <v>32700</v>
          </cell>
          <cell r="C601">
            <v>37350</v>
          </cell>
          <cell r="D601">
            <v>42000</v>
          </cell>
          <cell r="E601">
            <v>46650</v>
          </cell>
          <cell r="F601">
            <v>50400</v>
          </cell>
          <cell r="G601">
            <v>54150</v>
          </cell>
          <cell r="H601">
            <v>57850</v>
          </cell>
          <cell r="I601">
            <v>61600</v>
          </cell>
        </row>
        <row r="602">
          <cell r="A602" t="str">
            <v>Washington-KY201380</v>
          </cell>
          <cell r="B602">
            <v>29650</v>
          </cell>
          <cell r="C602">
            <v>33850</v>
          </cell>
          <cell r="D602">
            <v>38100</v>
          </cell>
          <cell r="E602">
            <v>42300</v>
          </cell>
          <cell r="F602">
            <v>45700</v>
          </cell>
          <cell r="G602">
            <v>49100</v>
          </cell>
          <cell r="H602">
            <v>52500</v>
          </cell>
          <cell r="I602">
            <v>55850</v>
          </cell>
        </row>
        <row r="603">
          <cell r="A603" t="str">
            <v>Wayne-KY201380</v>
          </cell>
          <cell r="B603">
            <v>25050</v>
          </cell>
          <cell r="C603">
            <v>28600</v>
          </cell>
          <cell r="D603">
            <v>32200</v>
          </cell>
          <cell r="E603">
            <v>35750</v>
          </cell>
          <cell r="F603">
            <v>38650</v>
          </cell>
          <cell r="G603">
            <v>41500</v>
          </cell>
          <cell r="H603">
            <v>44350</v>
          </cell>
          <cell r="I603">
            <v>47200</v>
          </cell>
        </row>
        <row r="604">
          <cell r="A604" t="str">
            <v>Webster-KY201380</v>
          </cell>
          <cell r="B604">
            <v>34000</v>
          </cell>
          <cell r="C604">
            <v>38850</v>
          </cell>
          <cell r="D604">
            <v>43700</v>
          </cell>
          <cell r="E604">
            <v>48550</v>
          </cell>
          <cell r="F604">
            <v>52450</v>
          </cell>
          <cell r="G604">
            <v>56350</v>
          </cell>
          <cell r="H604">
            <v>60250</v>
          </cell>
          <cell r="I604">
            <v>64100</v>
          </cell>
        </row>
        <row r="605">
          <cell r="A605" t="str">
            <v>Whitley-KY201380</v>
          </cell>
          <cell r="B605">
            <v>25050</v>
          </cell>
          <cell r="C605">
            <v>28600</v>
          </cell>
          <cell r="D605">
            <v>32200</v>
          </cell>
          <cell r="E605">
            <v>35750</v>
          </cell>
          <cell r="F605">
            <v>38650</v>
          </cell>
          <cell r="G605">
            <v>41500</v>
          </cell>
          <cell r="H605">
            <v>44350</v>
          </cell>
          <cell r="I605">
            <v>47200</v>
          </cell>
        </row>
        <row r="606">
          <cell r="A606" t="str">
            <v>Wolfe-KY201380</v>
          </cell>
          <cell r="B606">
            <v>25050</v>
          </cell>
          <cell r="C606">
            <v>28600</v>
          </cell>
          <cell r="D606">
            <v>32200</v>
          </cell>
          <cell r="E606">
            <v>35750</v>
          </cell>
          <cell r="F606">
            <v>38650</v>
          </cell>
          <cell r="G606">
            <v>41500</v>
          </cell>
          <cell r="H606">
            <v>44350</v>
          </cell>
          <cell r="I606">
            <v>47200</v>
          </cell>
        </row>
        <row r="607">
          <cell r="A607" t="str">
            <v>Woodford-KY201380</v>
          </cell>
          <cell r="B607">
            <v>35750</v>
          </cell>
          <cell r="C607">
            <v>40850</v>
          </cell>
          <cell r="D607">
            <v>45950</v>
          </cell>
          <cell r="E607">
            <v>51050</v>
          </cell>
          <cell r="F607">
            <v>55150</v>
          </cell>
          <cell r="G607">
            <v>59250</v>
          </cell>
          <cell r="H607">
            <v>63350</v>
          </cell>
          <cell r="I607">
            <v>67400</v>
          </cell>
        </row>
        <row r="608">
          <cell r="A608" t="str">
            <v>Alcona-MI201380</v>
          </cell>
          <cell r="B608">
            <v>28950</v>
          </cell>
          <cell r="C608">
            <v>33100</v>
          </cell>
          <cell r="D608">
            <v>37250</v>
          </cell>
          <cell r="E608">
            <v>41350</v>
          </cell>
          <cell r="F608">
            <v>44700</v>
          </cell>
          <cell r="G608">
            <v>48000</v>
          </cell>
          <cell r="H608">
            <v>51300</v>
          </cell>
          <cell r="I608">
            <v>54600</v>
          </cell>
        </row>
        <row r="609">
          <cell r="A609" t="str">
            <v>Alger-MI201380</v>
          </cell>
          <cell r="B609">
            <v>29900</v>
          </cell>
          <cell r="C609">
            <v>34200</v>
          </cell>
          <cell r="D609">
            <v>38450</v>
          </cell>
          <cell r="E609">
            <v>42700</v>
          </cell>
          <cell r="F609">
            <v>46150</v>
          </cell>
          <cell r="G609">
            <v>49550</v>
          </cell>
          <cell r="H609">
            <v>52950</v>
          </cell>
          <cell r="I609">
            <v>56400</v>
          </cell>
        </row>
        <row r="610">
          <cell r="A610" t="str">
            <v>Allegan-MI201380</v>
          </cell>
          <cell r="B610">
            <v>33200</v>
          </cell>
          <cell r="C610">
            <v>37950</v>
          </cell>
          <cell r="D610">
            <v>42700</v>
          </cell>
          <cell r="E610">
            <v>47400</v>
          </cell>
          <cell r="F610">
            <v>51200</v>
          </cell>
          <cell r="G610">
            <v>55000</v>
          </cell>
          <cell r="H610">
            <v>58800</v>
          </cell>
          <cell r="I610">
            <v>62600</v>
          </cell>
        </row>
        <row r="611">
          <cell r="A611" t="str">
            <v>Alpena-MI201380</v>
          </cell>
          <cell r="B611">
            <v>28950</v>
          </cell>
          <cell r="C611">
            <v>33100</v>
          </cell>
          <cell r="D611">
            <v>37250</v>
          </cell>
          <cell r="E611">
            <v>41350</v>
          </cell>
          <cell r="F611">
            <v>44700</v>
          </cell>
          <cell r="G611">
            <v>48000</v>
          </cell>
          <cell r="H611">
            <v>51300</v>
          </cell>
          <cell r="I611">
            <v>54600</v>
          </cell>
        </row>
        <row r="612">
          <cell r="A612" t="str">
            <v>Antrim-MI201380</v>
          </cell>
          <cell r="B612">
            <v>30050</v>
          </cell>
          <cell r="C612">
            <v>34350</v>
          </cell>
          <cell r="D612">
            <v>38650</v>
          </cell>
          <cell r="E612">
            <v>42900</v>
          </cell>
          <cell r="F612">
            <v>46350</v>
          </cell>
          <cell r="G612">
            <v>49800</v>
          </cell>
          <cell r="H612">
            <v>53200</v>
          </cell>
          <cell r="I612">
            <v>56650</v>
          </cell>
        </row>
        <row r="613">
          <cell r="A613" t="str">
            <v>Arenac-MI201380</v>
          </cell>
          <cell r="B613">
            <v>28950</v>
          </cell>
          <cell r="C613">
            <v>33100</v>
          </cell>
          <cell r="D613">
            <v>37250</v>
          </cell>
          <cell r="E613">
            <v>41350</v>
          </cell>
          <cell r="F613">
            <v>44700</v>
          </cell>
          <cell r="G613">
            <v>48000</v>
          </cell>
          <cell r="H613">
            <v>51300</v>
          </cell>
          <cell r="I613">
            <v>54600</v>
          </cell>
        </row>
        <row r="614">
          <cell r="A614" t="str">
            <v>Baraga-MI201380</v>
          </cell>
          <cell r="B614">
            <v>30100</v>
          </cell>
          <cell r="C614">
            <v>34400</v>
          </cell>
          <cell r="D614">
            <v>38700</v>
          </cell>
          <cell r="E614">
            <v>42950</v>
          </cell>
          <cell r="F614">
            <v>46400</v>
          </cell>
          <cell r="G614">
            <v>49850</v>
          </cell>
          <cell r="H614">
            <v>53300</v>
          </cell>
          <cell r="I614">
            <v>56700</v>
          </cell>
        </row>
        <row r="615">
          <cell r="A615" t="str">
            <v>Barry-MI201380</v>
          </cell>
          <cell r="B615">
            <v>36400</v>
          </cell>
          <cell r="C615">
            <v>41600</v>
          </cell>
          <cell r="D615">
            <v>46800</v>
          </cell>
          <cell r="E615">
            <v>52000</v>
          </cell>
          <cell r="F615">
            <v>56200</v>
          </cell>
          <cell r="G615">
            <v>60350</v>
          </cell>
          <cell r="H615">
            <v>64500</v>
          </cell>
          <cell r="I615">
            <v>68650</v>
          </cell>
        </row>
        <row r="616">
          <cell r="A616" t="str">
            <v>Bay-MI201380</v>
          </cell>
          <cell r="B616">
            <v>31450</v>
          </cell>
          <cell r="C616">
            <v>35950</v>
          </cell>
          <cell r="D616">
            <v>40450</v>
          </cell>
          <cell r="E616">
            <v>44900</v>
          </cell>
          <cell r="F616">
            <v>48500</v>
          </cell>
          <cell r="G616">
            <v>52100</v>
          </cell>
          <cell r="H616">
            <v>55700</v>
          </cell>
          <cell r="I616">
            <v>59300</v>
          </cell>
        </row>
        <row r="617">
          <cell r="A617" t="str">
            <v>Benzie-MI201380</v>
          </cell>
          <cell r="B617">
            <v>31750</v>
          </cell>
          <cell r="C617">
            <v>36250</v>
          </cell>
          <cell r="D617">
            <v>40800</v>
          </cell>
          <cell r="E617">
            <v>45300</v>
          </cell>
          <cell r="F617">
            <v>48950</v>
          </cell>
          <cell r="G617">
            <v>52550</v>
          </cell>
          <cell r="H617">
            <v>56200</v>
          </cell>
          <cell r="I617">
            <v>59800</v>
          </cell>
        </row>
        <row r="618">
          <cell r="A618" t="str">
            <v>Berrien-MI201380</v>
          </cell>
          <cell r="B618">
            <v>31000</v>
          </cell>
          <cell r="C618">
            <v>35400</v>
          </cell>
          <cell r="D618">
            <v>39850</v>
          </cell>
          <cell r="E618">
            <v>44250</v>
          </cell>
          <cell r="F618">
            <v>47800</v>
          </cell>
          <cell r="G618">
            <v>51350</v>
          </cell>
          <cell r="H618">
            <v>54900</v>
          </cell>
          <cell r="I618">
            <v>58450</v>
          </cell>
        </row>
        <row r="619">
          <cell r="A619" t="str">
            <v>Branch-MI201380</v>
          </cell>
          <cell r="B619">
            <v>30350</v>
          </cell>
          <cell r="C619">
            <v>34650</v>
          </cell>
          <cell r="D619">
            <v>39000</v>
          </cell>
          <cell r="E619">
            <v>43300</v>
          </cell>
          <cell r="F619">
            <v>46800</v>
          </cell>
          <cell r="G619">
            <v>50250</v>
          </cell>
          <cell r="H619">
            <v>53700</v>
          </cell>
          <cell r="I619">
            <v>57200</v>
          </cell>
        </row>
        <row r="620">
          <cell r="A620" t="str">
            <v>Calhoun-MI201380</v>
          </cell>
          <cell r="B620">
            <v>29750</v>
          </cell>
          <cell r="C620">
            <v>34000</v>
          </cell>
          <cell r="D620">
            <v>38250</v>
          </cell>
          <cell r="E620">
            <v>42500</v>
          </cell>
          <cell r="F620">
            <v>45900</v>
          </cell>
          <cell r="G620">
            <v>49300</v>
          </cell>
          <cell r="H620">
            <v>52700</v>
          </cell>
          <cell r="I620">
            <v>56100</v>
          </cell>
        </row>
        <row r="621">
          <cell r="A621" t="str">
            <v>Cass-MI201380</v>
          </cell>
          <cell r="B621">
            <v>32700</v>
          </cell>
          <cell r="C621">
            <v>37350</v>
          </cell>
          <cell r="D621">
            <v>42000</v>
          </cell>
          <cell r="E621">
            <v>46650</v>
          </cell>
          <cell r="F621">
            <v>50400</v>
          </cell>
          <cell r="G621">
            <v>54150</v>
          </cell>
          <cell r="H621">
            <v>57850</v>
          </cell>
          <cell r="I621">
            <v>61600</v>
          </cell>
        </row>
        <row r="622">
          <cell r="A622" t="str">
            <v>Charlevoix-MI201380</v>
          </cell>
          <cell r="B622">
            <v>33950</v>
          </cell>
          <cell r="C622">
            <v>38800</v>
          </cell>
          <cell r="D622">
            <v>43650</v>
          </cell>
          <cell r="E622">
            <v>48500</v>
          </cell>
          <cell r="F622">
            <v>52400</v>
          </cell>
          <cell r="G622">
            <v>56300</v>
          </cell>
          <cell r="H622">
            <v>60150</v>
          </cell>
          <cell r="I622">
            <v>64050</v>
          </cell>
        </row>
        <row r="623">
          <cell r="A623" t="str">
            <v>Cheboygan-MI201380</v>
          </cell>
          <cell r="B623">
            <v>28950</v>
          </cell>
          <cell r="C623">
            <v>33100</v>
          </cell>
          <cell r="D623">
            <v>37250</v>
          </cell>
          <cell r="E623">
            <v>41350</v>
          </cell>
          <cell r="F623">
            <v>44700</v>
          </cell>
          <cell r="G623">
            <v>48000</v>
          </cell>
          <cell r="H623">
            <v>51300</v>
          </cell>
          <cell r="I623">
            <v>54600</v>
          </cell>
        </row>
        <row r="624">
          <cell r="A624" t="str">
            <v>Chippewa-MI201380</v>
          </cell>
          <cell r="B624">
            <v>32200</v>
          </cell>
          <cell r="C624">
            <v>36800</v>
          </cell>
          <cell r="D624">
            <v>41400</v>
          </cell>
          <cell r="E624">
            <v>46000</v>
          </cell>
          <cell r="F624">
            <v>49700</v>
          </cell>
          <cell r="G624">
            <v>53400</v>
          </cell>
          <cell r="H624">
            <v>57050</v>
          </cell>
          <cell r="I624">
            <v>60750</v>
          </cell>
        </row>
        <row r="625">
          <cell r="A625" t="str">
            <v>Clare-MI201380</v>
          </cell>
          <cell r="B625">
            <v>28950</v>
          </cell>
          <cell r="C625">
            <v>33100</v>
          </cell>
          <cell r="D625">
            <v>37250</v>
          </cell>
          <cell r="E625">
            <v>41350</v>
          </cell>
          <cell r="F625">
            <v>44700</v>
          </cell>
          <cell r="G625">
            <v>48000</v>
          </cell>
          <cell r="H625">
            <v>51300</v>
          </cell>
          <cell r="I625">
            <v>54600</v>
          </cell>
        </row>
        <row r="626">
          <cell r="A626" t="str">
            <v>Clinton-MI201380</v>
          </cell>
          <cell r="B626">
            <v>37000</v>
          </cell>
          <cell r="C626">
            <v>42250</v>
          </cell>
          <cell r="D626">
            <v>47550</v>
          </cell>
          <cell r="E626">
            <v>52800</v>
          </cell>
          <cell r="F626">
            <v>57050</v>
          </cell>
          <cell r="G626">
            <v>61250</v>
          </cell>
          <cell r="H626">
            <v>65500</v>
          </cell>
          <cell r="I626">
            <v>69700</v>
          </cell>
        </row>
        <row r="627">
          <cell r="A627" t="str">
            <v>Crawford-MI201380</v>
          </cell>
          <cell r="B627">
            <v>28950</v>
          </cell>
          <cell r="C627">
            <v>33100</v>
          </cell>
          <cell r="D627">
            <v>37250</v>
          </cell>
          <cell r="E627">
            <v>41350</v>
          </cell>
          <cell r="F627">
            <v>44700</v>
          </cell>
          <cell r="G627">
            <v>48000</v>
          </cell>
          <cell r="H627">
            <v>51300</v>
          </cell>
          <cell r="I627">
            <v>54600</v>
          </cell>
        </row>
        <row r="628">
          <cell r="A628" t="str">
            <v>Delta-MI201380</v>
          </cell>
          <cell r="B628">
            <v>30650</v>
          </cell>
          <cell r="C628">
            <v>35000</v>
          </cell>
          <cell r="D628">
            <v>39400</v>
          </cell>
          <cell r="E628">
            <v>43750</v>
          </cell>
          <cell r="F628">
            <v>47250</v>
          </cell>
          <cell r="G628">
            <v>50750</v>
          </cell>
          <cell r="H628">
            <v>54250</v>
          </cell>
          <cell r="I628">
            <v>57750</v>
          </cell>
        </row>
        <row r="629">
          <cell r="A629" t="str">
            <v>Dickinson-MI201380</v>
          </cell>
          <cell r="B629">
            <v>32150</v>
          </cell>
          <cell r="C629">
            <v>36750</v>
          </cell>
          <cell r="D629">
            <v>41350</v>
          </cell>
          <cell r="E629">
            <v>45900</v>
          </cell>
          <cell r="F629">
            <v>49600</v>
          </cell>
          <cell r="G629">
            <v>53250</v>
          </cell>
          <cell r="H629">
            <v>56950</v>
          </cell>
          <cell r="I629">
            <v>60600</v>
          </cell>
        </row>
        <row r="630">
          <cell r="A630" t="str">
            <v>Eaton-MI201380</v>
          </cell>
          <cell r="B630">
            <v>37000</v>
          </cell>
          <cell r="C630">
            <v>42250</v>
          </cell>
          <cell r="D630">
            <v>47550</v>
          </cell>
          <cell r="E630">
            <v>52800</v>
          </cell>
          <cell r="F630">
            <v>57050</v>
          </cell>
          <cell r="G630">
            <v>61250</v>
          </cell>
          <cell r="H630">
            <v>65500</v>
          </cell>
          <cell r="I630">
            <v>69700</v>
          </cell>
        </row>
        <row r="631">
          <cell r="A631" t="str">
            <v>Emmet-MI201380</v>
          </cell>
          <cell r="B631">
            <v>36700</v>
          </cell>
          <cell r="C631">
            <v>41950</v>
          </cell>
          <cell r="D631">
            <v>47200</v>
          </cell>
          <cell r="E631">
            <v>52400</v>
          </cell>
          <cell r="F631">
            <v>56600</v>
          </cell>
          <cell r="G631">
            <v>60800</v>
          </cell>
          <cell r="H631">
            <v>65000</v>
          </cell>
          <cell r="I631">
            <v>69200</v>
          </cell>
        </row>
        <row r="632">
          <cell r="A632" t="str">
            <v>Genesee-MI201380</v>
          </cell>
          <cell r="B632">
            <v>31100</v>
          </cell>
          <cell r="C632">
            <v>35550</v>
          </cell>
          <cell r="D632">
            <v>40000</v>
          </cell>
          <cell r="E632">
            <v>44400</v>
          </cell>
          <cell r="F632">
            <v>48000</v>
          </cell>
          <cell r="G632">
            <v>51550</v>
          </cell>
          <cell r="H632">
            <v>55100</v>
          </cell>
          <cell r="I632">
            <v>58650</v>
          </cell>
        </row>
        <row r="633">
          <cell r="A633" t="str">
            <v>Gladwin-MI201380</v>
          </cell>
          <cell r="B633">
            <v>28950</v>
          </cell>
          <cell r="C633">
            <v>33100</v>
          </cell>
          <cell r="D633">
            <v>37250</v>
          </cell>
          <cell r="E633">
            <v>41350</v>
          </cell>
          <cell r="F633">
            <v>44700</v>
          </cell>
          <cell r="G633">
            <v>48000</v>
          </cell>
          <cell r="H633">
            <v>51300</v>
          </cell>
          <cell r="I633">
            <v>54600</v>
          </cell>
        </row>
        <row r="634">
          <cell r="A634" t="str">
            <v>Gogebic-MI201380</v>
          </cell>
          <cell r="B634">
            <v>28950</v>
          </cell>
          <cell r="C634">
            <v>33100</v>
          </cell>
          <cell r="D634">
            <v>37250</v>
          </cell>
          <cell r="E634">
            <v>41350</v>
          </cell>
          <cell r="F634">
            <v>44700</v>
          </cell>
          <cell r="G634">
            <v>48000</v>
          </cell>
          <cell r="H634">
            <v>51300</v>
          </cell>
          <cell r="I634">
            <v>54600</v>
          </cell>
        </row>
        <row r="635">
          <cell r="A635" t="str">
            <v>Grand Traverse-MI201380</v>
          </cell>
          <cell r="B635">
            <v>35150</v>
          </cell>
          <cell r="C635">
            <v>40150</v>
          </cell>
          <cell r="D635">
            <v>45150</v>
          </cell>
          <cell r="E635">
            <v>50150</v>
          </cell>
          <cell r="F635">
            <v>54200</v>
          </cell>
          <cell r="G635">
            <v>58200</v>
          </cell>
          <cell r="H635">
            <v>62200</v>
          </cell>
          <cell r="I635">
            <v>66200</v>
          </cell>
        </row>
        <row r="636">
          <cell r="A636" t="str">
            <v>Gratiot-MI201380</v>
          </cell>
          <cell r="B636">
            <v>29750</v>
          </cell>
          <cell r="C636">
            <v>34000</v>
          </cell>
          <cell r="D636">
            <v>38250</v>
          </cell>
          <cell r="E636">
            <v>42500</v>
          </cell>
          <cell r="F636">
            <v>45900</v>
          </cell>
          <cell r="G636">
            <v>49300</v>
          </cell>
          <cell r="H636">
            <v>52700</v>
          </cell>
          <cell r="I636">
            <v>56100</v>
          </cell>
        </row>
        <row r="637">
          <cell r="A637" t="str">
            <v>Hillsdale-MI201380</v>
          </cell>
          <cell r="B637">
            <v>30100</v>
          </cell>
          <cell r="C637">
            <v>34400</v>
          </cell>
          <cell r="D637">
            <v>38700</v>
          </cell>
          <cell r="E637">
            <v>42950</v>
          </cell>
          <cell r="F637">
            <v>46400</v>
          </cell>
          <cell r="G637">
            <v>49850</v>
          </cell>
          <cell r="H637">
            <v>53300</v>
          </cell>
          <cell r="I637">
            <v>56700</v>
          </cell>
        </row>
        <row r="638">
          <cell r="A638" t="str">
            <v>Houghton-MI201380</v>
          </cell>
          <cell r="B638">
            <v>28950</v>
          </cell>
          <cell r="C638">
            <v>33100</v>
          </cell>
          <cell r="D638">
            <v>37250</v>
          </cell>
          <cell r="E638">
            <v>41350</v>
          </cell>
          <cell r="F638">
            <v>44700</v>
          </cell>
          <cell r="G638">
            <v>48000</v>
          </cell>
          <cell r="H638">
            <v>51300</v>
          </cell>
          <cell r="I638">
            <v>54600</v>
          </cell>
        </row>
        <row r="639">
          <cell r="A639" t="str">
            <v>Huron-MI201380</v>
          </cell>
          <cell r="B639">
            <v>29400</v>
          </cell>
          <cell r="C639">
            <v>33600</v>
          </cell>
          <cell r="D639">
            <v>37800</v>
          </cell>
          <cell r="E639">
            <v>42000</v>
          </cell>
          <cell r="F639">
            <v>45400</v>
          </cell>
          <cell r="G639">
            <v>48750</v>
          </cell>
          <cell r="H639">
            <v>52100</v>
          </cell>
          <cell r="I639">
            <v>55450</v>
          </cell>
        </row>
        <row r="640">
          <cell r="A640" t="str">
            <v>Ingham-MI201380</v>
          </cell>
          <cell r="B640">
            <v>37000</v>
          </cell>
          <cell r="C640">
            <v>42250</v>
          </cell>
          <cell r="D640">
            <v>47550</v>
          </cell>
          <cell r="E640">
            <v>52800</v>
          </cell>
          <cell r="F640">
            <v>57050</v>
          </cell>
          <cell r="G640">
            <v>61250</v>
          </cell>
          <cell r="H640">
            <v>65500</v>
          </cell>
          <cell r="I640">
            <v>69700</v>
          </cell>
        </row>
        <row r="641">
          <cell r="A641" t="str">
            <v>Ionia-MI201380</v>
          </cell>
          <cell r="B641">
            <v>32500</v>
          </cell>
          <cell r="C641">
            <v>37150</v>
          </cell>
          <cell r="D641">
            <v>41800</v>
          </cell>
          <cell r="E641">
            <v>46400</v>
          </cell>
          <cell r="F641">
            <v>50150</v>
          </cell>
          <cell r="G641">
            <v>53850</v>
          </cell>
          <cell r="H641">
            <v>57550</v>
          </cell>
          <cell r="I641">
            <v>61250</v>
          </cell>
        </row>
        <row r="642">
          <cell r="A642" t="str">
            <v>Iosco-MI201380</v>
          </cell>
          <cell r="B642">
            <v>28950</v>
          </cell>
          <cell r="C642">
            <v>33100</v>
          </cell>
          <cell r="D642">
            <v>37250</v>
          </cell>
          <cell r="E642">
            <v>41350</v>
          </cell>
          <cell r="F642">
            <v>44700</v>
          </cell>
          <cell r="G642">
            <v>48000</v>
          </cell>
          <cell r="H642">
            <v>51300</v>
          </cell>
          <cell r="I642">
            <v>54600</v>
          </cell>
        </row>
        <row r="643">
          <cell r="A643" t="str">
            <v>Iron-MI201380</v>
          </cell>
          <cell r="B643">
            <v>28950</v>
          </cell>
          <cell r="C643">
            <v>33100</v>
          </cell>
          <cell r="D643">
            <v>37250</v>
          </cell>
          <cell r="E643">
            <v>41350</v>
          </cell>
          <cell r="F643">
            <v>44700</v>
          </cell>
          <cell r="G643">
            <v>48000</v>
          </cell>
          <cell r="H643">
            <v>51300</v>
          </cell>
          <cell r="I643">
            <v>54600</v>
          </cell>
        </row>
        <row r="644">
          <cell r="A644" t="str">
            <v>Isabella-MI201380</v>
          </cell>
          <cell r="B644">
            <v>31450</v>
          </cell>
          <cell r="C644">
            <v>35950</v>
          </cell>
          <cell r="D644">
            <v>40450</v>
          </cell>
          <cell r="E644">
            <v>44900</v>
          </cell>
          <cell r="F644">
            <v>48500</v>
          </cell>
          <cell r="G644">
            <v>52100</v>
          </cell>
          <cell r="H644">
            <v>55700</v>
          </cell>
          <cell r="I644">
            <v>59300</v>
          </cell>
        </row>
        <row r="645">
          <cell r="A645" t="str">
            <v>Jackson-MI201380</v>
          </cell>
          <cell r="B645">
            <v>32850</v>
          </cell>
          <cell r="C645">
            <v>37550</v>
          </cell>
          <cell r="D645">
            <v>42250</v>
          </cell>
          <cell r="E645">
            <v>46900</v>
          </cell>
          <cell r="F645">
            <v>50700</v>
          </cell>
          <cell r="G645">
            <v>54450</v>
          </cell>
          <cell r="H645">
            <v>58200</v>
          </cell>
          <cell r="I645">
            <v>61950</v>
          </cell>
        </row>
        <row r="646">
          <cell r="A646" t="str">
            <v>Kalamazoo-MI201380</v>
          </cell>
          <cell r="B646">
            <v>34900</v>
          </cell>
          <cell r="C646">
            <v>39900</v>
          </cell>
          <cell r="D646">
            <v>44900</v>
          </cell>
          <cell r="E646">
            <v>49850</v>
          </cell>
          <cell r="F646">
            <v>53850</v>
          </cell>
          <cell r="G646">
            <v>57850</v>
          </cell>
          <cell r="H646">
            <v>61850</v>
          </cell>
          <cell r="I646">
            <v>65850</v>
          </cell>
        </row>
        <row r="647">
          <cell r="A647" t="str">
            <v>Kalkaska-MI201380</v>
          </cell>
          <cell r="B647">
            <v>28950</v>
          </cell>
          <cell r="C647">
            <v>33100</v>
          </cell>
          <cell r="D647">
            <v>37250</v>
          </cell>
          <cell r="E647">
            <v>41350</v>
          </cell>
          <cell r="F647">
            <v>44700</v>
          </cell>
          <cell r="G647">
            <v>48000</v>
          </cell>
          <cell r="H647">
            <v>51300</v>
          </cell>
          <cell r="I647">
            <v>54600</v>
          </cell>
        </row>
        <row r="648">
          <cell r="A648" t="str">
            <v>Kent-MI201380</v>
          </cell>
          <cell r="B648">
            <v>33400</v>
          </cell>
          <cell r="C648">
            <v>38200</v>
          </cell>
          <cell r="D648">
            <v>42950</v>
          </cell>
          <cell r="E648">
            <v>47700</v>
          </cell>
          <cell r="F648">
            <v>51550</v>
          </cell>
          <cell r="G648">
            <v>55350</v>
          </cell>
          <cell r="H648">
            <v>59150</v>
          </cell>
          <cell r="I648">
            <v>63000</v>
          </cell>
        </row>
        <row r="649">
          <cell r="A649" t="str">
            <v>Keweenaw-MI201380</v>
          </cell>
          <cell r="B649">
            <v>28950</v>
          </cell>
          <cell r="C649">
            <v>33100</v>
          </cell>
          <cell r="D649">
            <v>37250</v>
          </cell>
          <cell r="E649">
            <v>41350</v>
          </cell>
          <cell r="F649">
            <v>44700</v>
          </cell>
          <cell r="G649">
            <v>48000</v>
          </cell>
          <cell r="H649">
            <v>51300</v>
          </cell>
          <cell r="I649">
            <v>54600</v>
          </cell>
        </row>
        <row r="650">
          <cell r="A650" t="str">
            <v>Lake-MI201380</v>
          </cell>
          <cell r="B650">
            <v>28950</v>
          </cell>
          <cell r="C650">
            <v>33100</v>
          </cell>
          <cell r="D650">
            <v>37250</v>
          </cell>
          <cell r="E650">
            <v>41350</v>
          </cell>
          <cell r="F650">
            <v>44700</v>
          </cell>
          <cell r="G650">
            <v>48000</v>
          </cell>
          <cell r="H650">
            <v>51300</v>
          </cell>
          <cell r="I650">
            <v>54600</v>
          </cell>
        </row>
        <row r="651">
          <cell r="A651" t="str">
            <v>Lapeer-MI201380</v>
          </cell>
          <cell r="B651">
            <v>36050</v>
          </cell>
          <cell r="C651">
            <v>41200</v>
          </cell>
          <cell r="D651">
            <v>46350</v>
          </cell>
          <cell r="E651">
            <v>51500</v>
          </cell>
          <cell r="F651">
            <v>55650</v>
          </cell>
          <cell r="G651">
            <v>59750</v>
          </cell>
          <cell r="H651">
            <v>63900</v>
          </cell>
          <cell r="I651">
            <v>68000</v>
          </cell>
        </row>
        <row r="652">
          <cell r="A652" t="str">
            <v>Leelanau-MI201380</v>
          </cell>
          <cell r="B652">
            <v>38850</v>
          </cell>
          <cell r="C652">
            <v>44400</v>
          </cell>
          <cell r="D652">
            <v>49950</v>
          </cell>
          <cell r="E652">
            <v>55500</v>
          </cell>
          <cell r="F652">
            <v>59950</v>
          </cell>
          <cell r="G652">
            <v>64400</v>
          </cell>
          <cell r="H652">
            <v>68850</v>
          </cell>
          <cell r="I652">
            <v>73300</v>
          </cell>
        </row>
        <row r="653">
          <cell r="A653" t="str">
            <v>Lenawee-MI201380</v>
          </cell>
          <cell r="B653">
            <v>35700</v>
          </cell>
          <cell r="C653">
            <v>40800</v>
          </cell>
          <cell r="D653">
            <v>45900</v>
          </cell>
          <cell r="E653">
            <v>51000</v>
          </cell>
          <cell r="F653">
            <v>55100</v>
          </cell>
          <cell r="G653">
            <v>59200</v>
          </cell>
          <cell r="H653">
            <v>63250</v>
          </cell>
          <cell r="I653">
            <v>67350</v>
          </cell>
        </row>
        <row r="654">
          <cell r="A654" t="str">
            <v>Livingston-MI201380</v>
          </cell>
          <cell r="B654">
            <v>44950</v>
          </cell>
          <cell r="C654">
            <v>51350</v>
          </cell>
          <cell r="D654">
            <v>57750</v>
          </cell>
          <cell r="E654">
            <v>64150</v>
          </cell>
          <cell r="F654">
            <v>69300</v>
          </cell>
          <cell r="G654">
            <v>74450</v>
          </cell>
          <cell r="H654">
            <v>79550</v>
          </cell>
          <cell r="I654">
            <v>84700</v>
          </cell>
        </row>
        <row r="655">
          <cell r="A655" t="str">
            <v>Luce-MI201380</v>
          </cell>
          <cell r="B655">
            <v>28950</v>
          </cell>
          <cell r="C655">
            <v>33100</v>
          </cell>
          <cell r="D655">
            <v>37250</v>
          </cell>
          <cell r="E655">
            <v>41350</v>
          </cell>
          <cell r="F655">
            <v>44700</v>
          </cell>
          <cell r="G655">
            <v>48000</v>
          </cell>
          <cell r="H655">
            <v>51300</v>
          </cell>
          <cell r="I655">
            <v>54600</v>
          </cell>
        </row>
        <row r="656">
          <cell r="A656" t="str">
            <v>Mackinac-MI201380</v>
          </cell>
          <cell r="B656">
            <v>30600</v>
          </cell>
          <cell r="C656">
            <v>35000</v>
          </cell>
          <cell r="D656">
            <v>39350</v>
          </cell>
          <cell r="E656">
            <v>43700</v>
          </cell>
          <cell r="F656">
            <v>47200</v>
          </cell>
          <cell r="G656">
            <v>50700</v>
          </cell>
          <cell r="H656">
            <v>54200</v>
          </cell>
          <cell r="I656">
            <v>57700</v>
          </cell>
        </row>
        <row r="657">
          <cell r="A657" t="str">
            <v>Macomb-MI201380</v>
          </cell>
          <cell r="B657">
            <v>36050</v>
          </cell>
          <cell r="C657">
            <v>41200</v>
          </cell>
          <cell r="D657">
            <v>46350</v>
          </cell>
          <cell r="E657">
            <v>51500</v>
          </cell>
          <cell r="F657">
            <v>55650</v>
          </cell>
          <cell r="G657">
            <v>59750</v>
          </cell>
          <cell r="H657">
            <v>63900</v>
          </cell>
          <cell r="I657">
            <v>68000</v>
          </cell>
        </row>
        <row r="658">
          <cell r="A658" t="str">
            <v>Manistee-MI201380</v>
          </cell>
          <cell r="B658">
            <v>29800</v>
          </cell>
          <cell r="C658">
            <v>34050</v>
          </cell>
          <cell r="D658">
            <v>38300</v>
          </cell>
          <cell r="E658">
            <v>42550</v>
          </cell>
          <cell r="F658">
            <v>46000</v>
          </cell>
          <cell r="G658">
            <v>49400</v>
          </cell>
          <cell r="H658">
            <v>52800</v>
          </cell>
          <cell r="I658">
            <v>56200</v>
          </cell>
        </row>
        <row r="659">
          <cell r="A659" t="str">
            <v>Marquette-MI201380</v>
          </cell>
          <cell r="B659">
            <v>36800</v>
          </cell>
          <cell r="C659">
            <v>42050</v>
          </cell>
          <cell r="D659">
            <v>47300</v>
          </cell>
          <cell r="E659">
            <v>52550</v>
          </cell>
          <cell r="F659">
            <v>56800</v>
          </cell>
          <cell r="G659">
            <v>61000</v>
          </cell>
          <cell r="H659">
            <v>65200</v>
          </cell>
          <cell r="I659">
            <v>69400</v>
          </cell>
        </row>
        <row r="660">
          <cell r="A660" t="str">
            <v>Mason-MI201380</v>
          </cell>
          <cell r="B660">
            <v>29250</v>
          </cell>
          <cell r="C660">
            <v>33400</v>
          </cell>
          <cell r="D660">
            <v>37600</v>
          </cell>
          <cell r="E660">
            <v>41750</v>
          </cell>
          <cell r="F660">
            <v>45100</v>
          </cell>
          <cell r="G660">
            <v>48450</v>
          </cell>
          <cell r="H660">
            <v>51800</v>
          </cell>
          <cell r="I660">
            <v>55150</v>
          </cell>
        </row>
        <row r="661">
          <cell r="A661" t="str">
            <v>Mecosta-MI201380</v>
          </cell>
          <cell r="B661">
            <v>28950</v>
          </cell>
          <cell r="C661">
            <v>33100</v>
          </cell>
          <cell r="D661">
            <v>37250</v>
          </cell>
          <cell r="E661">
            <v>41350</v>
          </cell>
          <cell r="F661">
            <v>44700</v>
          </cell>
          <cell r="G661">
            <v>48000</v>
          </cell>
          <cell r="H661">
            <v>51300</v>
          </cell>
          <cell r="I661">
            <v>54600</v>
          </cell>
        </row>
        <row r="662">
          <cell r="A662" t="str">
            <v>Menominee-MI201380</v>
          </cell>
          <cell r="B662">
            <v>29400</v>
          </cell>
          <cell r="C662">
            <v>33600</v>
          </cell>
          <cell r="D662">
            <v>37800</v>
          </cell>
          <cell r="E662">
            <v>42000</v>
          </cell>
          <cell r="F662">
            <v>45400</v>
          </cell>
          <cell r="G662">
            <v>48750</v>
          </cell>
          <cell r="H662">
            <v>52100</v>
          </cell>
          <cell r="I662">
            <v>55450</v>
          </cell>
        </row>
        <row r="663">
          <cell r="A663" t="str">
            <v>Midland-MI201380</v>
          </cell>
          <cell r="B663">
            <v>36050</v>
          </cell>
          <cell r="C663">
            <v>41200</v>
          </cell>
          <cell r="D663">
            <v>46350</v>
          </cell>
          <cell r="E663">
            <v>51450</v>
          </cell>
          <cell r="F663">
            <v>55600</v>
          </cell>
          <cell r="G663">
            <v>59700</v>
          </cell>
          <cell r="H663">
            <v>63800</v>
          </cell>
          <cell r="I663">
            <v>67950</v>
          </cell>
        </row>
        <row r="664">
          <cell r="A664" t="str">
            <v>Missaukee-MI201380</v>
          </cell>
          <cell r="B664">
            <v>28950</v>
          </cell>
          <cell r="C664">
            <v>33100</v>
          </cell>
          <cell r="D664">
            <v>37250</v>
          </cell>
          <cell r="E664">
            <v>41350</v>
          </cell>
          <cell r="F664">
            <v>44700</v>
          </cell>
          <cell r="G664">
            <v>48000</v>
          </cell>
          <cell r="H664">
            <v>51300</v>
          </cell>
          <cell r="I664">
            <v>54600</v>
          </cell>
        </row>
        <row r="665">
          <cell r="A665" t="str">
            <v>Monroe-MI201380</v>
          </cell>
          <cell r="B665">
            <v>35700</v>
          </cell>
          <cell r="C665">
            <v>40800</v>
          </cell>
          <cell r="D665">
            <v>45900</v>
          </cell>
          <cell r="E665">
            <v>50950</v>
          </cell>
          <cell r="F665">
            <v>55050</v>
          </cell>
          <cell r="G665">
            <v>59150</v>
          </cell>
          <cell r="H665">
            <v>63200</v>
          </cell>
          <cell r="I665">
            <v>67300</v>
          </cell>
        </row>
        <row r="666">
          <cell r="A666" t="str">
            <v>Montcalm-MI201380</v>
          </cell>
          <cell r="B666">
            <v>28950</v>
          </cell>
          <cell r="C666">
            <v>33100</v>
          </cell>
          <cell r="D666">
            <v>37250</v>
          </cell>
          <cell r="E666">
            <v>41350</v>
          </cell>
          <cell r="F666">
            <v>44700</v>
          </cell>
          <cell r="G666">
            <v>48000</v>
          </cell>
          <cell r="H666">
            <v>51300</v>
          </cell>
          <cell r="I666">
            <v>54600</v>
          </cell>
        </row>
        <row r="667">
          <cell r="A667" t="str">
            <v>Montmorency-MI201380</v>
          </cell>
          <cell r="B667">
            <v>28950</v>
          </cell>
          <cell r="C667">
            <v>33100</v>
          </cell>
          <cell r="D667">
            <v>37250</v>
          </cell>
          <cell r="E667">
            <v>41350</v>
          </cell>
          <cell r="F667">
            <v>44700</v>
          </cell>
          <cell r="G667">
            <v>48000</v>
          </cell>
          <cell r="H667">
            <v>51300</v>
          </cell>
          <cell r="I667">
            <v>54600</v>
          </cell>
        </row>
        <row r="668">
          <cell r="A668" t="str">
            <v>Muskegon-MI201380</v>
          </cell>
          <cell r="B668">
            <v>29300</v>
          </cell>
          <cell r="C668">
            <v>33500</v>
          </cell>
          <cell r="D668">
            <v>37700</v>
          </cell>
          <cell r="E668">
            <v>41850</v>
          </cell>
          <cell r="F668">
            <v>45200</v>
          </cell>
          <cell r="G668">
            <v>48550</v>
          </cell>
          <cell r="H668">
            <v>51900</v>
          </cell>
          <cell r="I668">
            <v>55250</v>
          </cell>
        </row>
        <row r="669">
          <cell r="A669" t="str">
            <v>Newaygo-MI201380</v>
          </cell>
          <cell r="B669">
            <v>29500</v>
          </cell>
          <cell r="C669">
            <v>33700</v>
          </cell>
          <cell r="D669">
            <v>37900</v>
          </cell>
          <cell r="E669">
            <v>42100</v>
          </cell>
          <cell r="F669">
            <v>45500</v>
          </cell>
          <cell r="G669">
            <v>48850</v>
          </cell>
          <cell r="H669">
            <v>52250</v>
          </cell>
          <cell r="I669">
            <v>55600</v>
          </cell>
        </row>
        <row r="670">
          <cell r="A670" t="str">
            <v>Oakland-MI201380</v>
          </cell>
          <cell r="B670">
            <v>36050</v>
          </cell>
          <cell r="C670">
            <v>41200</v>
          </cell>
          <cell r="D670">
            <v>46350</v>
          </cell>
          <cell r="E670">
            <v>51500</v>
          </cell>
          <cell r="F670">
            <v>55650</v>
          </cell>
          <cell r="G670">
            <v>59750</v>
          </cell>
          <cell r="H670">
            <v>63900</v>
          </cell>
          <cell r="I670">
            <v>68000</v>
          </cell>
        </row>
        <row r="671">
          <cell r="A671" t="str">
            <v>Oceana-MI201380</v>
          </cell>
          <cell r="B671">
            <v>28950</v>
          </cell>
          <cell r="C671">
            <v>33100</v>
          </cell>
          <cell r="D671">
            <v>37250</v>
          </cell>
          <cell r="E671">
            <v>41350</v>
          </cell>
          <cell r="F671">
            <v>44700</v>
          </cell>
          <cell r="G671">
            <v>48000</v>
          </cell>
          <cell r="H671">
            <v>51300</v>
          </cell>
          <cell r="I671">
            <v>54600</v>
          </cell>
        </row>
        <row r="672">
          <cell r="A672" t="str">
            <v>Ogemaw-MI201380</v>
          </cell>
          <cell r="B672">
            <v>28950</v>
          </cell>
          <cell r="C672">
            <v>33100</v>
          </cell>
          <cell r="D672">
            <v>37250</v>
          </cell>
          <cell r="E672">
            <v>41350</v>
          </cell>
          <cell r="F672">
            <v>44700</v>
          </cell>
          <cell r="G672">
            <v>48000</v>
          </cell>
          <cell r="H672">
            <v>51300</v>
          </cell>
          <cell r="I672">
            <v>54600</v>
          </cell>
        </row>
        <row r="673">
          <cell r="A673" t="str">
            <v>Ontonagon-MI201380</v>
          </cell>
          <cell r="B673">
            <v>28950</v>
          </cell>
          <cell r="C673">
            <v>33100</v>
          </cell>
          <cell r="D673">
            <v>37250</v>
          </cell>
          <cell r="E673">
            <v>41350</v>
          </cell>
          <cell r="F673">
            <v>44700</v>
          </cell>
          <cell r="G673">
            <v>48000</v>
          </cell>
          <cell r="H673">
            <v>51300</v>
          </cell>
          <cell r="I673">
            <v>54600</v>
          </cell>
        </row>
        <row r="674">
          <cell r="A674" t="str">
            <v>Osceola-MI201380</v>
          </cell>
          <cell r="B674">
            <v>28950</v>
          </cell>
          <cell r="C674">
            <v>33100</v>
          </cell>
          <cell r="D674">
            <v>37250</v>
          </cell>
          <cell r="E674">
            <v>41350</v>
          </cell>
          <cell r="F674">
            <v>44700</v>
          </cell>
          <cell r="G674">
            <v>48000</v>
          </cell>
          <cell r="H674">
            <v>51300</v>
          </cell>
          <cell r="I674">
            <v>54600</v>
          </cell>
        </row>
        <row r="675">
          <cell r="A675" t="str">
            <v>Oscoda-MI201380</v>
          </cell>
          <cell r="B675">
            <v>28950</v>
          </cell>
          <cell r="C675">
            <v>33100</v>
          </cell>
          <cell r="D675">
            <v>37250</v>
          </cell>
          <cell r="E675">
            <v>41350</v>
          </cell>
          <cell r="F675">
            <v>44700</v>
          </cell>
          <cell r="G675">
            <v>48000</v>
          </cell>
          <cell r="H675">
            <v>51300</v>
          </cell>
          <cell r="I675">
            <v>54600</v>
          </cell>
        </row>
        <row r="676">
          <cell r="A676" t="str">
            <v>Otsego-MI201380</v>
          </cell>
          <cell r="B676">
            <v>32200</v>
          </cell>
          <cell r="C676">
            <v>36800</v>
          </cell>
          <cell r="D676">
            <v>41400</v>
          </cell>
          <cell r="E676">
            <v>46000</v>
          </cell>
          <cell r="F676">
            <v>49700</v>
          </cell>
          <cell r="G676">
            <v>53400</v>
          </cell>
          <cell r="H676">
            <v>57050</v>
          </cell>
          <cell r="I676">
            <v>60750</v>
          </cell>
        </row>
        <row r="677">
          <cell r="A677" t="str">
            <v>Ottawa-MI201380</v>
          </cell>
          <cell r="B677">
            <v>36500</v>
          </cell>
          <cell r="C677">
            <v>41700</v>
          </cell>
          <cell r="D677">
            <v>46900</v>
          </cell>
          <cell r="E677">
            <v>52100</v>
          </cell>
          <cell r="F677">
            <v>56300</v>
          </cell>
          <cell r="G677">
            <v>60450</v>
          </cell>
          <cell r="H677">
            <v>64650</v>
          </cell>
          <cell r="I677">
            <v>68800</v>
          </cell>
        </row>
        <row r="678">
          <cell r="A678" t="str">
            <v>Presque Isle-MI201380</v>
          </cell>
          <cell r="B678">
            <v>28950</v>
          </cell>
          <cell r="C678">
            <v>33100</v>
          </cell>
          <cell r="D678">
            <v>37250</v>
          </cell>
          <cell r="E678">
            <v>41350</v>
          </cell>
          <cell r="F678">
            <v>44700</v>
          </cell>
          <cell r="G678">
            <v>48000</v>
          </cell>
          <cell r="H678">
            <v>51300</v>
          </cell>
          <cell r="I678">
            <v>54600</v>
          </cell>
        </row>
        <row r="679">
          <cell r="A679" t="str">
            <v>Roscommon-MI201380</v>
          </cell>
          <cell r="B679">
            <v>28950</v>
          </cell>
          <cell r="C679">
            <v>33100</v>
          </cell>
          <cell r="D679">
            <v>37250</v>
          </cell>
          <cell r="E679">
            <v>41350</v>
          </cell>
          <cell r="F679">
            <v>44700</v>
          </cell>
          <cell r="G679">
            <v>48000</v>
          </cell>
          <cell r="H679">
            <v>51300</v>
          </cell>
          <cell r="I679">
            <v>54600</v>
          </cell>
        </row>
        <row r="680">
          <cell r="A680" t="str">
            <v>Saginaw-MI201380</v>
          </cell>
          <cell r="B680">
            <v>31100</v>
          </cell>
          <cell r="C680">
            <v>35550</v>
          </cell>
          <cell r="D680">
            <v>40000</v>
          </cell>
          <cell r="E680">
            <v>44400</v>
          </cell>
          <cell r="F680">
            <v>48000</v>
          </cell>
          <cell r="G680">
            <v>51550</v>
          </cell>
          <cell r="H680">
            <v>55100</v>
          </cell>
          <cell r="I680">
            <v>58650</v>
          </cell>
        </row>
        <row r="681">
          <cell r="A681" t="str">
            <v>St. Clair-MI201380</v>
          </cell>
          <cell r="B681">
            <v>36050</v>
          </cell>
          <cell r="C681">
            <v>41200</v>
          </cell>
          <cell r="D681">
            <v>46350</v>
          </cell>
          <cell r="E681">
            <v>51500</v>
          </cell>
          <cell r="F681">
            <v>55650</v>
          </cell>
          <cell r="G681">
            <v>59750</v>
          </cell>
          <cell r="H681">
            <v>63900</v>
          </cell>
          <cell r="I681">
            <v>68000</v>
          </cell>
        </row>
        <row r="682">
          <cell r="A682" t="str">
            <v>St. Joseph-MI201380</v>
          </cell>
          <cell r="B682">
            <v>31300</v>
          </cell>
          <cell r="C682">
            <v>35800</v>
          </cell>
          <cell r="D682">
            <v>40250</v>
          </cell>
          <cell r="E682">
            <v>44700</v>
          </cell>
          <cell r="F682">
            <v>48300</v>
          </cell>
          <cell r="G682">
            <v>51900</v>
          </cell>
          <cell r="H682">
            <v>55450</v>
          </cell>
          <cell r="I682">
            <v>59050</v>
          </cell>
        </row>
        <row r="683">
          <cell r="A683" t="str">
            <v>Sanilac-MI201380</v>
          </cell>
          <cell r="B683">
            <v>29200</v>
          </cell>
          <cell r="C683">
            <v>33400</v>
          </cell>
          <cell r="D683">
            <v>37550</v>
          </cell>
          <cell r="E683">
            <v>41700</v>
          </cell>
          <cell r="F683">
            <v>45050</v>
          </cell>
          <cell r="G683">
            <v>48400</v>
          </cell>
          <cell r="H683">
            <v>51750</v>
          </cell>
          <cell r="I683">
            <v>55050</v>
          </cell>
        </row>
        <row r="684">
          <cell r="A684" t="str">
            <v>Schoolcraft-MI201380</v>
          </cell>
          <cell r="B684">
            <v>28950</v>
          </cell>
          <cell r="C684">
            <v>33100</v>
          </cell>
          <cell r="D684">
            <v>37250</v>
          </cell>
          <cell r="E684">
            <v>41350</v>
          </cell>
          <cell r="F684">
            <v>44700</v>
          </cell>
          <cell r="G684">
            <v>48000</v>
          </cell>
          <cell r="H684">
            <v>51300</v>
          </cell>
          <cell r="I684">
            <v>54600</v>
          </cell>
        </row>
        <row r="685">
          <cell r="A685" t="str">
            <v>Shiawassee-MI201380</v>
          </cell>
          <cell r="B685">
            <v>31300</v>
          </cell>
          <cell r="C685">
            <v>35800</v>
          </cell>
          <cell r="D685">
            <v>40250</v>
          </cell>
          <cell r="E685">
            <v>44700</v>
          </cell>
          <cell r="F685">
            <v>48300</v>
          </cell>
          <cell r="G685">
            <v>51900</v>
          </cell>
          <cell r="H685">
            <v>55450</v>
          </cell>
          <cell r="I685">
            <v>59050</v>
          </cell>
        </row>
        <row r="686">
          <cell r="A686" t="str">
            <v>Tuscola-MI201380</v>
          </cell>
          <cell r="B686">
            <v>29900</v>
          </cell>
          <cell r="C686">
            <v>34200</v>
          </cell>
          <cell r="D686">
            <v>38450</v>
          </cell>
          <cell r="E686">
            <v>42700</v>
          </cell>
          <cell r="F686">
            <v>46150</v>
          </cell>
          <cell r="G686">
            <v>49550</v>
          </cell>
          <cell r="H686">
            <v>52950</v>
          </cell>
          <cell r="I686">
            <v>56400</v>
          </cell>
        </row>
        <row r="687">
          <cell r="A687" t="str">
            <v>Van Buren-MI201380</v>
          </cell>
          <cell r="B687">
            <v>34900</v>
          </cell>
          <cell r="C687">
            <v>39900</v>
          </cell>
          <cell r="D687">
            <v>44900</v>
          </cell>
          <cell r="E687">
            <v>49850</v>
          </cell>
          <cell r="F687">
            <v>53850</v>
          </cell>
          <cell r="G687">
            <v>57850</v>
          </cell>
          <cell r="H687">
            <v>61850</v>
          </cell>
          <cell r="I687">
            <v>65850</v>
          </cell>
        </row>
        <row r="688">
          <cell r="A688" t="str">
            <v>Washtenaw-MI201380</v>
          </cell>
          <cell r="B688">
            <v>45100</v>
          </cell>
          <cell r="C688">
            <v>51550</v>
          </cell>
          <cell r="D688">
            <v>58000</v>
          </cell>
          <cell r="E688">
            <v>64400</v>
          </cell>
          <cell r="F688">
            <v>69600</v>
          </cell>
          <cell r="G688">
            <v>74750</v>
          </cell>
          <cell r="H688">
            <v>79900</v>
          </cell>
          <cell r="I688">
            <v>85050</v>
          </cell>
        </row>
        <row r="689">
          <cell r="A689" t="str">
            <v>Wayne-MI201380</v>
          </cell>
          <cell r="B689">
            <v>36050</v>
          </cell>
          <cell r="C689">
            <v>41200</v>
          </cell>
          <cell r="D689">
            <v>46350</v>
          </cell>
          <cell r="E689">
            <v>51500</v>
          </cell>
          <cell r="F689">
            <v>55650</v>
          </cell>
          <cell r="G689">
            <v>59750</v>
          </cell>
          <cell r="H689">
            <v>63900</v>
          </cell>
          <cell r="I689">
            <v>68000</v>
          </cell>
        </row>
        <row r="690">
          <cell r="A690" t="str">
            <v>Wexford-MI201380</v>
          </cell>
          <cell r="B690">
            <v>28950</v>
          </cell>
          <cell r="C690">
            <v>33100</v>
          </cell>
          <cell r="D690">
            <v>37250</v>
          </cell>
          <cell r="E690">
            <v>41350</v>
          </cell>
          <cell r="F690">
            <v>44700</v>
          </cell>
          <cell r="G690">
            <v>48000</v>
          </cell>
          <cell r="H690">
            <v>51300</v>
          </cell>
          <cell r="I690">
            <v>54600</v>
          </cell>
        </row>
        <row r="691">
          <cell r="A691" t="str">
            <v>Adams-OH201380</v>
          </cell>
          <cell r="B691">
            <v>29700</v>
          </cell>
          <cell r="C691">
            <v>33950</v>
          </cell>
          <cell r="D691">
            <v>38200</v>
          </cell>
          <cell r="E691">
            <v>42400</v>
          </cell>
          <cell r="F691">
            <v>45800</v>
          </cell>
          <cell r="G691">
            <v>49200</v>
          </cell>
          <cell r="H691">
            <v>52600</v>
          </cell>
          <cell r="I691">
            <v>56000</v>
          </cell>
        </row>
        <row r="692">
          <cell r="A692" t="str">
            <v>Allen-OH201380</v>
          </cell>
          <cell r="B692">
            <v>31300</v>
          </cell>
          <cell r="C692">
            <v>35800</v>
          </cell>
          <cell r="D692">
            <v>40250</v>
          </cell>
          <cell r="E692">
            <v>44700</v>
          </cell>
          <cell r="F692">
            <v>48300</v>
          </cell>
          <cell r="G692">
            <v>51900</v>
          </cell>
          <cell r="H692">
            <v>55450</v>
          </cell>
          <cell r="I692">
            <v>59050</v>
          </cell>
        </row>
        <row r="693">
          <cell r="A693" t="str">
            <v>Ashland-OH201380</v>
          </cell>
          <cell r="B693">
            <v>32300</v>
          </cell>
          <cell r="C693">
            <v>36900</v>
          </cell>
          <cell r="D693">
            <v>41500</v>
          </cell>
          <cell r="E693">
            <v>46100</v>
          </cell>
          <cell r="F693">
            <v>49800</v>
          </cell>
          <cell r="G693">
            <v>53500</v>
          </cell>
          <cell r="H693">
            <v>57200</v>
          </cell>
          <cell r="I693">
            <v>60900</v>
          </cell>
        </row>
        <row r="694">
          <cell r="A694" t="str">
            <v>Ashtabula-OH201380</v>
          </cell>
          <cell r="B694">
            <v>29700</v>
          </cell>
          <cell r="C694">
            <v>33950</v>
          </cell>
          <cell r="D694">
            <v>38200</v>
          </cell>
          <cell r="E694">
            <v>42400</v>
          </cell>
          <cell r="F694">
            <v>45800</v>
          </cell>
          <cell r="G694">
            <v>49200</v>
          </cell>
          <cell r="H694">
            <v>52600</v>
          </cell>
          <cell r="I694">
            <v>56000</v>
          </cell>
        </row>
        <row r="695">
          <cell r="A695" t="str">
            <v>Athens-OH201380</v>
          </cell>
          <cell r="B695">
            <v>29700</v>
          </cell>
          <cell r="C695">
            <v>33950</v>
          </cell>
          <cell r="D695">
            <v>38200</v>
          </cell>
          <cell r="E695">
            <v>42400</v>
          </cell>
          <cell r="F695">
            <v>45800</v>
          </cell>
          <cell r="G695">
            <v>49200</v>
          </cell>
          <cell r="H695">
            <v>52600</v>
          </cell>
          <cell r="I695">
            <v>56000</v>
          </cell>
        </row>
        <row r="696">
          <cell r="A696" t="str">
            <v>Auglaize-OH201380</v>
          </cell>
          <cell r="B696">
            <v>35950</v>
          </cell>
          <cell r="C696">
            <v>41050</v>
          </cell>
          <cell r="D696">
            <v>46200</v>
          </cell>
          <cell r="E696">
            <v>51300</v>
          </cell>
          <cell r="F696">
            <v>55450</v>
          </cell>
          <cell r="G696">
            <v>59550</v>
          </cell>
          <cell r="H696">
            <v>63650</v>
          </cell>
          <cell r="I696">
            <v>67750</v>
          </cell>
        </row>
        <row r="697">
          <cell r="A697" t="str">
            <v>Belmont-OH201380</v>
          </cell>
          <cell r="B697">
            <v>28950</v>
          </cell>
          <cell r="C697">
            <v>33100</v>
          </cell>
          <cell r="D697">
            <v>37250</v>
          </cell>
          <cell r="E697">
            <v>41350</v>
          </cell>
          <cell r="F697">
            <v>44700</v>
          </cell>
          <cell r="G697">
            <v>48000</v>
          </cell>
          <cell r="H697">
            <v>51300</v>
          </cell>
          <cell r="I697">
            <v>54600</v>
          </cell>
        </row>
        <row r="698">
          <cell r="A698" t="str">
            <v>Brown-OH201380</v>
          </cell>
          <cell r="B698">
            <v>32300</v>
          </cell>
          <cell r="C698">
            <v>36900</v>
          </cell>
          <cell r="D698">
            <v>41500</v>
          </cell>
          <cell r="E698">
            <v>46100</v>
          </cell>
          <cell r="F698">
            <v>49800</v>
          </cell>
          <cell r="G698">
            <v>53500</v>
          </cell>
          <cell r="H698">
            <v>57200</v>
          </cell>
          <cell r="I698">
            <v>60900</v>
          </cell>
        </row>
        <row r="699">
          <cell r="A699" t="str">
            <v>Butler-OH201380</v>
          </cell>
          <cell r="B699">
            <v>38500</v>
          </cell>
          <cell r="C699">
            <v>44000</v>
          </cell>
          <cell r="D699">
            <v>49500</v>
          </cell>
          <cell r="E699">
            <v>54950</v>
          </cell>
          <cell r="F699">
            <v>59350</v>
          </cell>
          <cell r="G699">
            <v>63750</v>
          </cell>
          <cell r="H699">
            <v>68150</v>
          </cell>
          <cell r="I699">
            <v>72550</v>
          </cell>
        </row>
        <row r="700">
          <cell r="A700" t="str">
            <v>Carroll-OH201380</v>
          </cell>
          <cell r="B700">
            <v>31400</v>
          </cell>
          <cell r="C700">
            <v>35850</v>
          </cell>
          <cell r="D700">
            <v>40350</v>
          </cell>
          <cell r="E700">
            <v>44800</v>
          </cell>
          <cell r="F700">
            <v>48400</v>
          </cell>
          <cell r="G700">
            <v>52000</v>
          </cell>
          <cell r="H700">
            <v>55600</v>
          </cell>
          <cell r="I700">
            <v>59150</v>
          </cell>
        </row>
        <row r="701">
          <cell r="A701" t="str">
            <v>Champaign-OH201380</v>
          </cell>
          <cell r="B701">
            <v>34800</v>
          </cell>
          <cell r="C701">
            <v>39800</v>
          </cell>
          <cell r="D701">
            <v>44750</v>
          </cell>
          <cell r="E701">
            <v>49700</v>
          </cell>
          <cell r="F701">
            <v>53700</v>
          </cell>
          <cell r="G701">
            <v>57700</v>
          </cell>
          <cell r="H701">
            <v>61650</v>
          </cell>
          <cell r="I701">
            <v>65650</v>
          </cell>
        </row>
        <row r="702">
          <cell r="A702" t="str">
            <v>Clark-OH201380</v>
          </cell>
          <cell r="B702">
            <v>30250</v>
          </cell>
          <cell r="C702">
            <v>34600</v>
          </cell>
          <cell r="D702">
            <v>38900</v>
          </cell>
          <cell r="E702">
            <v>43200</v>
          </cell>
          <cell r="F702">
            <v>46700</v>
          </cell>
          <cell r="G702">
            <v>50150</v>
          </cell>
          <cell r="H702">
            <v>53600</v>
          </cell>
          <cell r="I702">
            <v>57050</v>
          </cell>
        </row>
        <row r="703">
          <cell r="A703" t="str">
            <v>Clermont-OH201380</v>
          </cell>
          <cell r="B703">
            <v>38500</v>
          </cell>
          <cell r="C703">
            <v>44000</v>
          </cell>
          <cell r="D703">
            <v>49500</v>
          </cell>
          <cell r="E703">
            <v>54950</v>
          </cell>
          <cell r="F703">
            <v>59350</v>
          </cell>
          <cell r="G703">
            <v>63750</v>
          </cell>
          <cell r="H703">
            <v>68150</v>
          </cell>
          <cell r="I703">
            <v>72550</v>
          </cell>
        </row>
        <row r="704">
          <cell r="A704" t="str">
            <v>Clinton-OH201380</v>
          </cell>
          <cell r="B704">
            <v>33450</v>
          </cell>
          <cell r="C704">
            <v>38200</v>
          </cell>
          <cell r="D704">
            <v>43000</v>
          </cell>
          <cell r="E704">
            <v>47750</v>
          </cell>
          <cell r="F704">
            <v>51600</v>
          </cell>
          <cell r="G704">
            <v>55400</v>
          </cell>
          <cell r="H704">
            <v>59250</v>
          </cell>
          <cell r="I704">
            <v>63050</v>
          </cell>
        </row>
        <row r="705">
          <cell r="A705" t="str">
            <v>Columbiana-OH201380</v>
          </cell>
          <cell r="B705">
            <v>29700</v>
          </cell>
          <cell r="C705">
            <v>33950</v>
          </cell>
          <cell r="D705">
            <v>38200</v>
          </cell>
          <cell r="E705">
            <v>42400</v>
          </cell>
          <cell r="F705">
            <v>45800</v>
          </cell>
          <cell r="G705">
            <v>49200</v>
          </cell>
          <cell r="H705">
            <v>52600</v>
          </cell>
          <cell r="I705">
            <v>56000</v>
          </cell>
        </row>
        <row r="706">
          <cell r="A706" t="str">
            <v>Coshocton-OH201380</v>
          </cell>
          <cell r="B706">
            <v>29700</v>
          </cell>
          <cell r="C706">
            <v>33950</v>
          </cell>
          <cell r="D706">
            <v>38200</v>
          </cell>
          <cell r="E706">
            <v>42400</v>
          </cell>
          <cell r="F706">
            <v>45800</v>
          </cell>
          <cell r="G706">
            <v>49200</v>
          </cell>
          <cell r="H706">
            <v>52600</v>
          </cell>
          <cell r="I706">
            <v>56000</v>
          </cell>
        </row>
        <row r="707">
          <cell r="A707" t="str">
            <v>Crawford-OH201380</v>
          </cell>
          <cell r="B707">
            <v>29700</v>
          </cell>
          <cell r="C707">
            <v>33950</v>
          </cell>
          <cell r="D707">
            <v>38200</v>
          </cell>
          <cell r="E707">
            <v>42400</v>
          </cell>
          <cell r="F707">
            <v>45800</v>
          </cell>
          <cell r="G707">
            <v>49200</v>
          </cell>
          <cell r="H707">
            <v>52600</v>
          </cell>
          <cell r="I707">
            <v>56000</v>
          </cell>
        </row>
        <row r="708">
          <cell r="A708" t="str">
            <v>Cuyahoga-OH201380</v>
          </cell>
          <cell r="B708">
            <v>35500</v>
          </cell>
          <cell r="C708">
            <v>40600</v>
          </cell>
          <cell r="D708">
            <v>45650</v>
          </cell>
          <cell r="E708">
            <v>50700</v>
          </cell>
          <cell r="F708">
            <v>54800</v>
          </cell>
          <cell r="G708">
            <v>58850</v>
          </cell>
          <cell r="H708">
            <v>62900</v>
          </cell>
          <cell r="I708">
            <v>66950</v>
          </cell>
        </row>
        <row r="709">
          <cell r="A709" t="str">
            <v>Darke-OH201380</v>
          </cell>
          <cell r="B709">
            <v>31850</v>
          </cell>
          <cell r="C709">
            <v>36400</v>
          </cell>
          <cell r="D709">
            <v>40950</v>
          </cell>
          <cell r="E709">
            <v>45450</v>
          </cell>
          <cell r="F709">
            <v>49100</v>
          </cell>
          <cell r="G709">
            <v>52750</v>
          </cell>
          <cell r="H709">
            <v>56400</v>
          </cell>
          <cell r="I709">
            <v>60000</v>
          </cell>
        </row>
        <row r="710">
          <cell r="A710" t="str">
            <v>Defiance-OH201380</v>
          </cell>
          <cell r="B710">
            <v>32700</v>
          </cell>
          <cell r="C710">
            <v>37350</v>
          </cell>
          <cell r="D710">
            <v>42000</v>
          </cell>
          <cell r="E710">
            <v>46650</v>
          </cell>
          <cell r="F710">
            <v>50400</v>
          </cell>
          <cell r="G710">
            <v>54150</v>
          </cell>
          <cell r="H710">
            <v>57850</v>
          </cell>
          <cell r="I710">
            <v>61600</v>
          </cell>
        </row>
        <row r="711">
          <cell r="A711" t="str">
            <v>Delaware-OH201380</v>
          </cell>
          <cell r="B711">
            <v>38050</v>
          </cell>
          <cell r="C711">
            <v>43450</v>
          </cell>
          <cell r="D711">
            <v>48900</v>
          </cell>
          <cell r="E711">
            <v>54300</v>
          </cell>
          <cell r="F711">
            <v>58650</v>
          </cell>
          <cell r="G711">
            <v>63000</v>
          </cell>
          <cell r="H711">
            <v>67350</v>
          </cell>
          <cell r="I711">
            <v>71700</v>
          </cell>
        </row>
        <row r="712">
          <cell r="A712" t="str">
            <v>Erie-OH201380</v>
          </cell>
          <cell r="B712">
            <v>34150</v>
          </cell>
          <cell r="C712">
            <v>39000</v>
          </cell>
          <cell r="D712">
            <v>43900</v>
          </cell>
          <cell r="E712">
            <v>48750</v>
          </cell>
          <cell r="F712">
            <v>52650</v>
          </cell>
          <cell r="G712">
            <v>56550</v>
          </cell>
          <cell r="H712">
            <v>60450</v>
          </cell>
          <cell r="I712">
            <v>64350</v>
          </cell>
        </row>
        <row r="713">
          <cell r="A713" t="str">
            <v>Fairfield-OH201380</v>
          </cell>
          <cell r="B713">
            <v>38050</v>
          </cell>
          <cell r="C713">
            <v>43450</v>
          </cell>
          <cell r="D713">
            <v>48900</v>
          </cell>
          <cell r="E713">
            <v>54300</v>
          </cell>
          <cell r="F713">
            <v>58650</v>
          </cell>
          <cell r="G713">
            <v>63000</v>
          </cell>
          <cell r="H713">
            <v>67350</v>
          </cell>
          <cell r="I713">
            <v>71700</v>
          </cell>
        </row>
        <row r="714">
          <cell r="A714" t="str">
            <v>Fayette-OH201380</v>
          </cell>
          <cell r="B714">
            <v>29700</v>
          </cell>
          <cell r="C714">
            <v>33950</v>
          </cell>
          <cell r="D714">
            <v>38200</v>
          </cell>
          <cell r="E714">
            <v>42400</v>
          </cell>
          <cell r="F714">
            <v>45800</v>
          </cell>
          <cell r="G714">
            <v>49200</v>
          </cell>
          <cell r="H714">
            <v>52600</v>
          </cell>
          <cell r="I714">
            <v>56000</v>
          </cell>
        </row>
        <row r="715">
          <cell r="A715" t="str">
            <v>Franklin-OH201380</v>
          </cell>
          <cell r="B715">
            <v>38050</v>
          </cell>
          <cell r="C715">
            <v>43450</v>
          </cell>
          <cell r="D715">
            <v>48900</v>
          </cell>
          <cell r="E715">
            <v>54300</v>
          </cell>
          <cell r="F715">
            <v>58650</v>
          </cell>
          <cell r="G715">
            <v>63000</v>
          </cell>
          <cell r="H715">
            <v>67350</v>
          </cell>
          <cell r="I715">
            <v>71700</v>
          </cell>
        </row>
        <row r="716">
          <cell r="A716" t="str">
            <v>Fulton-OH201380</v>
          </cell>
          <cell r="B716">
            <v>33350</v>
          </cell>
          <cell r="C716">
            <v>38100</v>
          </cell>
          <cell r="D716">
            <v>42850</v>
          </cell>
          <cell r="E716">
            <v>47600</v>
          </cell>
          <cell r="F716">
            <v>51450</v>
          </cell>
          <cell r="G716">
            <v>55250</v>
          </cell>
          <cell r="H716">
            <v>59050</v>
          </cell>
          <cell r="I716">
            <v>62850</v>
          </cell>
        </row>
        <row r="717">
          <cell r="A717" t="str">
            <v>Gallia-OH201380</v>
          </cell>
          <cell r="B717">
            <v>29700</v>
          </cell>
          <cell r="C717">
            <v>33950</v>
          </cell>
          <cell r="D717">
            <v>38200</v>
          </cell>
          <cell r="E717">
            <v>42400</v>
          </cell>
          <cell r="F717">
            <v>45800</v>
          </cell>
          <cell r="G717">
            <v>49200</v>
          </cell>
          <cell r="H717">
            <v>52600</v>
          </cell>
          <cell r="I717">
            <v>56000</v>
          </cell>
        </row>
        <row r="718">
          <cell r="A718" t="str">
            <v>Geauga-OH201380</v>
          </cell>
          <cell r="B718">
            <v>35500</v>
          </cell>
          <cell r="C718">
            <v>40600</v>
          </cell>
          <cell r="D718">
            <v>45650</v>
          </cell>
          <cell r="E718">
            <v>50700</v>
          </cell>
          <cell r="F718">
            <v>54800</v>
          </cell>
          <cell r="G718">
            <v>58850</v>
          </cell>
          <cell r="H718">
            <v>62900</v>
          </cell>
          <cell r="I718">
            <v>66950</v>
          </cell>
        </row>
        <row r="719">
          <cell r="A719" t="str">
            <v>Greene-OH201380</v>
          </cell>
          <cell r="B719">
            <v>33750</v>
          </cell>
          <cell r="C719">
            <v>38550</v>
          </cell>
          <cell r="D719">
            <v>43350</v>
          </cell>
          <cell r="E719">
            <v>48150</v>
          </cell>
          <cell r="F719">
            <v>52050</v>
          </cell>
          <cell r="G719">
            <v>55900</v>
          </cell>
          <cell r="H719">
            <v>59750</v>
          </cell>
          <cell r="I719">
            <v>63600</v>
          </cell>
        </row>
        <row r="720">
          <cell r="A720" t="str">
            <v>Guernsey-OH201380</v>
          </cell>
          <cell r="B720">
            <v>29700</v>
          </cell>
          <cell r="C720">
            <v>33950</v>
          </cell>
          <cell r="D720">
            <v>38200</v>
          </cell>
          <cell r="E720">
            <v>42400</v>
          </cell>
          <cell r="F720">
            <v>45800</v>
          </cell>
          <cell r="G720">
            <v>49200</v>
          </cell>
          <cell r="H720">
            <v>52600</v>
          </cell>
          <cell r="I720">
            <v>56000</v>
          </cell>
        </row>
        <row r="721">
          <cell r="A721" t="str">
            <v>Hamilton-OH201380</v>
          </cell>
          <cell r="B721">
            <v>38500</v>
          </cell>
          <cell r="C721">
            <v>44000</v>
          </cell>
          <cell r="D721">
            <v>49500</v>
          </cell>
          <cell r="E721">
            <v>54950</v>
          </cell>
          <cell r="F721">
            <v>59350</v>
          </cell>
          <cell r="G721">
            <v>63750</v>
          </cell>
          <cell r="H721">
            <v>68150</v>
          </cell>
          <cell r="I721">
            <v>72550</v>
          </cell>
        </row>
        <row r="722">
          <cell r="A722" t="str">
            <v>Hancock-OH201380</v>
          </cell>
          <cell r="B722">
            <v>35150</v>
          </cell>
          <cell r="C722">
            <v>40150</v>
          </cell>
          <cell r="D722">
            <v>45150</v>
          </cell>
          <cell r="E722">
            <v>50150</v>
          </cell>
          <cell r="F722">
            <v>54200</v>
          </cell>
          <cell r="G722">
            <v>58200</v>
          </cell>
          <cell r="H722">
            <v>62200</v>
          </cell>
          <cell r="I722">
            <v>66200</v>
          </cell>
        </row>
        <row r="723">
          <cell r="A723" t="str">
            <v>Hardin-OH201380</v>
          </cell>
          <cell r="B723">
            <v>32900</v>
          </cell>
          <cell r="C723">
            <v>37600</v>
          </cell>
          <cell r="D723">
            <v>42300</v>
          </cell>
          <cell r="E723">
            <v>46950</v>
          </cell>
          <cell r="F723">
            <v>50750</v>
          </cell>
          <cell r="G723">
            <v>54500</v>
          </cell>
          <cell r="H723">
            <v>58250</v>
          </cell>
          <cell r="I723">
            <v>62000</v>
          </cell>
        </row>
        <row r="724">
          <cell r="A724" t="str">
            <v>Harrison-OH201380</v>
          </cell>
          <cell r="B724">
            <v>29700</v>
          </cell>
          <cell r="C724">
            <v>33950</v>
          </cell>
          <cell r="D724">
            <v>38200</v>
          </cell>
          <cell r="E724">
            <v>42400</v>
          </cell>
          <cell r="F724">
            <v>45800</v>
          </cell>
          <cell r="G724">
            <v>49200</v>
          </cell>
          <cell r="H724">
            <v>52600</v>
          </cell>
          <cell r="I724">
            <v>56000</v>
          </cell>
        </row>
        <row r="725">
          <cell r="A725" t="str">
            <v>Henry-OH201380</v>
          </cell>
          <cell r="B725">
            <v>34900</v>
          </cell>
          <cell r="C725">
            <v>39900</v>
          </cell>
          <cell r="D725">
            <v>44900</v>
          </cell>
          <cell r="E725">
            <v>49850</v>
          </cell>
          <cell r="F725">
            <v>53850</v>
          </cell>
          <cell r="G725">
            <v>57850</v>
          </cell>
          <cell r="H725">
            <v>61850</v>
          </cell>
          <cell r="I725">
            <v>65850</v>
          </cell>
        </row>
        <row r="726">
          <cell r="A726" t="str">
            <v>Highland-OH201380</v>
          </cell>
          <cell r="B726">
            <v>29700</v>
          </cell>
          <cell r="C726">
            <v>33950</v>
          </cell>
          <cell r="D726">
            <v>38200</v>
          </cell>
          <cell r="E726">
            <v>42400</v>
          </cell>
          <cell r="F726">
            <v>45800</v>
          </cell>
          <cell r="G726">
            <v>49200</v>
          </cell>
          <cell r="H726">
            <v>52600</v>
          </cell>
          <cell r="I726">
            <v>56000</v>
          </cell>
        </row>
        <row r="727">
          <cell r="A727" t="str">
            <v>Hocking-OH201380</v>
          </cell>
          <cell r="B727">
            <v>29700</v>
          </cell>
          <cell r="C727">
            <v>33950</v>
          </cell>
          <cell r="D727">
            <v>38200</v>
          </cell>
          <cell r="E727">
            <v>42400</v>
          </cell>
          <cell r="F727">
            <v>45800</v>
          </cell>
          <cell r="G727">
            <v>49200</v>
          </cell>
          <cell r="H727">
            <v>52600</v>
          </cell>
          <cell r="I727">
            <v>56000</v>
          </cell>
        </row>
        <row r="728">
          <cell r="A728" t="str">
            <v>Holmes-OH201380</v>
          </cell>
          <cell r="B728">
            <v>29700</v>
          </cell>
          <cell r="C728">
            <v>33950</v>
          </cell>
          <cell r="D728">
            <v>38200</v>
          </cell>
          <cell r="E728">
            <v>42400</v>
          </cell>
          <cell r="F728">
            <v>45800</v>
          </cell>
          <cell r="G728">
            <v>49200</v>
          </cell>
          <cell r="H728">
            <v>52600</v>
          </cell>
          <cell r="I728">
            <v>56000</v>
          </cell>
        </row>
        <row r="729">
          <cell r="A729" t="str">
            <v>Huron-OH201380</v>
          </cell>
          <cell r="B729">
            <v>32100</v>
          </cell>
          <cell r="C729">
            <v>36700</v>
          </cell>
          <cell r="D729">
            <v>41300</v>
          </cell>
          <cell r="E729">
            <v>45850</v>
          </cell>
          <cell r="F729">
            <v>49550</v>
          </cell>
          <cell r="G729">
            <v>53200</v>
          </cell>
          <cell r="H729">
            <v>56900</v>
          </cell>
          <cell r="I729">
            <v>60550</v>
          </cell>
        </row>
        <row r="730">
          <cell r="A730" t="str">
            <v>Jackson-OH201380</v>
          </cell>
          <cell r="B730">
            <v>29700</v>
          </cell>
          <cell r="C730">
            <v>33950</v>
          </cell>
          <cell r="D730">
            <v>38200</v>
          </cell>
          <cell r="E730">
            <v>42400</v>
          </cell>
          <cell r="F730">
            <v>45800</v>
          </cell>
          <cell r="G730">
            <v>49200</v>
          </cell>
          <cell r="H730">
            <v>52600</v>
          </cell>
          <cell r="I730">
            <v>56000</v>
          </cell>
        </row>
        <row r="731">
          <cell r="A731" t="str">
            <v>Jefferson-OH201380</v>
          </cell>
          <cell r="B731">
            <v>29700</v>
          </cell>
          <cell r="C731">
            <v>33950</v>
          </cell>
          <cell r="D731">
            <v>38200</v>
          </cell>
          <cell r="E731">
            <v>42400</v>
          </cell>
          <cell r="F731">
            <v>45800</v>
          </cell>
          <cell r="G731">
            <v>49200</v>
          </cell>
          <cell r="H731">
            <v>52600</v>
          </cell>
          <cell r="I731">
            <v>56000</v>
          </cell>
        </row>
        <row r="732">
          <cell r="A732" t="str">
            <v>Knox-OH201380</v>
          </cell>
          <cell r="B732">
            <v>33250</v>
          </cell>
          <cell r="C732">
            <v>38000</v>
          </cell>
          <cell r="D732">
            <v>42750</v>
          </cell>
          <cell r="E732">
            <v>47500</v>
          </cell>
          <cell r="F732">
            <v>51300</v>
          </cell>
          <cell r="G732">
            <v>55100</v>
          </cell>
          <cell r="H732">
            <v>58900</v>
          </cell>
          <cell r="I732">
            <v>62700</v>
          </cell>
        </row>
        <row r="733">
          <cell r="A733" t="str">
            <v>Lake-OH201380</v>
          </cell>
          <cell r="B733">
            <v>35500</v>
          </cell>
          <cell r="C733">
            <v>40600</v>
          </cell>
          <cell r="D733">
            <v>45650</v>
          </cell>
          <cell r="E733">
            <v>50700</v>
          </cell>
          <cell r="F733">
            <v>54800</v>
          </cell>
          <cell r="G733">
            <v>58850</v>
          </cell>
          <cell r="H733">
            <v>62900</v>
          </cell>
          <cell r="I733">
            <v>66950</v>
          </cell>
        </row>
        <row r="734">
          <cell r="A734" t="str">
            <v>Lawrence-OH201380</v>
          </cell>
          <cell r="B734">
            <v>28500</v>
          </cell>
          <cell r="C734">
            <v>32550</v>
          </cell>
          <cell r="D734">
            <v>36600</v>
          </cell>
          <cell r="E734">
            <v>40650</v>
          </cell>
          <cell r="F734">
            <v>43950</v>
          </cell>
          <cell r="G734">
            <v>47200</v>
          </cell>
          <cell r="H734">
            <v>50450</v>
          </cell>
          <cell r="I734">
            <v>53700</v>
          </cell>
        </row>
        <row r="735">
          <cell r="A735" t="str">
            <v>Licking-OH201380</v>
          </cell>
          <cell r="B735">
            <v>38050</v>
          </cell>
          <cell r="C735">
            <v>43450</v>
          </cell>
          <cell r="D735">
            <v>48900</v>
          </cell>
          <cell r="E735">
            <v>54300</v>
          </cell>
          <cell r="F735">
            <v>58650</v>
          </cell>
          <cell r="G735">
            <v>63000</v>
          </cell>
          <cell r="H735">
            <v>67350</v>
          </cell>
          <cell r="I735">
            <v>71700</v>
          </cell>
        </row>
        <row r="736">
          <cell r="A736" t="str">
            <v>Logan-OH201380</v>
          </cell>
          <cell r="B736">
            <v>31950</v>
          </cell>
          <cell r="C736">
            <v>36500</v>
          </cell>
          <cell r="D736">
            <v>41050</v>
          </cell>
          <cell r="E736">
            <v>45600</v>
          </cell>
          <cell r="F736">
            <v>49250</v>
          </cell>
          <cell r="G736">
            <v>52900</v>
          </cell>
          <cell r="H736">
            <v>56550</v>
          </cell>
          <cell r="I736">
            <v>60200</v>
          </cell>
        </row>
        <row r="737">
          <cell r="A737" t="str">
            <v>Lorain-OH201380</v>
          </cell>
          <cell r="B737">
            <v>35500</v>
          </cell>
          <cell r="C737">
            <v>40600</v>
          </cell>
          <cell r="D737">
            <v>45650</v>
          </cell>
          <cell r="E737">
            <v>50700</v>
          </cell>
          <cell r="F737">
            <v>54800</v>
          </cell>
          <cell r="G737">
            <v>58850</v>
          </cell>
          <cell r="H737">
            <v>62900</v>
          </cell>
          <cell r="I737">
            <v>66950</v>
          </cell>
        </row>
        <row r="738">
          <cell r="A738" t="str">
            <v>Lucas-OH201380</v>
          </cell>
          <cell r="B738">
            <v>33350</v>
          </cell>
          <cell r="C738">
            <v>38100</v>
          </cell>
          <cell r="D738">
            <v>42850</v>
          </cell>
          <cell r="E738">
            <v>47600</v>
          </cell>
          <cell r="F738">
            <v>51450</v>
          </cell>
          <cell r="G738">
            <v>55250</v>
          </cell>
          <cell r="H738">
            <v>59050</v>
          </cell>
          <cell r="I738">
            <v>62850</v>
          </cell>
        </row>
        <row r="739">
          <cell r="A739" t="str">
            <v>Madison-OH201380</v>
          </cell>
          <cell r="B739">
            <v>38050</v>
          </cell>
          <cell r="C739">
            <v>43450</v>
          </cell>
          <cell r="D739">
            <v>48900</v>
          </cell>
          <cell r="E739">
            <v>54300</v>
          </cell>
          <cell r="F739">
            <v>58650</v>
          </cell>
          <cell r="G739">
            <v>63000</v>
          </cell>
          <cell r="H739">
            <v>67350</v>
          </cell>
          <cell r="I739">
            <v>71700</v>
          </cell>
        </row>
        <row r="740">
          <cell r="A740" t="str">
            <v>Mahoning-OH201380</v>
          </cell>
          <cell r="B740">
            <v>30200</v>
          </cell>
          <cell r="C740">
            <v>34500</v>
          </cell>
          <cell r="D740">
            <v>38800</v>
          </cell>
          <cell r="E740">
            <v>43100</v>
          </cell>
          <cell r="F740">
            <v>46550</v>
          </cell>
          <cell r="G740">
            <v>50000</v>
          </cell>
          <cell r="H740">
            <v>53450</v>
          </cell>
          <cell r="I740">
            <v>56900</v>
          </cell>
        </row>
        <row r="741">
          <cell r="A741" t="str">
            <v>Marion-OH201380</v>
          </cell>
          <cell r="B741">
            <v>29700</v>
          </cell>
          <cell r="C741">
            <v>33950</v>
          </cell>
          <cell r="D741">
            <v>38200</v>
          </cell>
          <cell r="E741">
            <v>42400</v>
          </cell>
          <cell r="F741">
            <v>45800</v>
          </cell>
          <cell r="G741">
            <v>49200</v>
          </cell>
          <cell r="H741">
            <v>52600</v>
          </cell>
          <cell r="I741">
            <v>56000</v>
          </cell>
        </row>
        <row r="742">
          <cell r="A742" t="str">
            <v>Medina-OH201380</v>
          </cell>
          <cell r="B742">
            <v>35500</v>
          </cell>
          <cell r="C742">
            <v>40600</v>
          </cell>
          <cell r="D742">
            <v>45650</v>
          </cell>
          <cell r="E742">
            <v>50700</v>
          </cell>
          <cell r="F742">
            <v>54800</v>
          </cell>
          <cell r="G742">
            <v>58850</v>
          </cell>
          <cell r="H742">
            <v>62900</v>
          </cell>
          <cell r="I742">
            <v>66950</v>
          </cell>
        </row>
        <row r="743">
          <cell r="A743" t="str">
            <v>Meigs-OH201380</v>
          </cell>
          <cell r="B743">
            <v>29700</v>
          </cell>
          <cell r="C743">
            <v>33950</v>
          </cell>
          <cell r="D743">
            <v>38200</v>
          </cell>
          <cell r="E743">
            <v>42400</v>
          </cell>
          <cell r="F743">
            <v>45800</v>
          </cell>
          <cell r="G743">
            <v>49200</v>
          </cell>
          <cell r="H743">
            <v>52600</v>
          </cell>
          <cell r="I743">
            <v>56000</v>
          </cell>
        </row>
        <row r="744">
          <cell r="A744" t="str">
            <v>Mercer-OH201380</v>
          </cell>
          <cell r="B744">
            <v>35850</v>
          </cell>
          <cell r="C744">
            <v>41000</v>
          </cell>
          <cell r="D744">
            <v>46100</v>
          </cell>
          <cell r="E744">
            <v>51200</v>
          </cell>
          <cell r="F744">
            <v>55300</v>
          </cell>
          <cell r="G744">
            <v>59400</v>
          </cell>
          <cell r="H744">
            <v>63500</v>
          </cell>
          <cell r="I744">
            <v>67600</v>
          </cell>
        </row>
        <row r="745">
          <cell r="A745" t="str">
            <v>Miami-OH201380</v>
          </cell>
          <cell r="B745">
            <v>33750</v>
          </cell>
          <cell r="C745">
            <v>38550</v>
          </cell>
          <cell r="D745">
            <v>43350</v>
          </cell>
          <cell r="E745">
            <v>48150</v>
          </cell>
          <cell r="F745">
            <v>52050</v>
          </cell>
          <cell r="G745">
            <v>55900</v>
          </cell>
          <cell r="H745">
            <v>59750</v>
          </cell>
          <cell r="I745">
            <v>63600</v>
          </cell>
        </row>
        <row r="746">
          <cell r="A746" t="str">
            <v>Monroe-OH201380</v>
          </cell>
          <cell r="B746">
            <v>29700</v>
          </cell>
          <cell r="C746">
            <v>33950</v>
          </cell>
          <cell r="D746">
            <v>38200</v>
          </cell>
          <cell r="E746">
            <v>42400</v>
          </cell>
          <cell r="F746">
            <v>45800</v>
          </cell>
          <cell r="G746">
            <v>49200</v>
          </cell>
          <cell r="H746">
            <v>52600</v>
          </cell>
          <cell r="I746">
            <v>56000</v>
          </cell>
        </row>
        <row r="747">
          <cell r="A747" t="str">
            <v>Montgomery-OH201380</v>
          </cell>
          <cell r="B747">
            <v>33750</v>
          </cell>
          <cell r="C747">
            <v>38550</v>
          </cell>
          <cell r="D747">
            <v>43350</v>
          </cell>
          <cell r="E747">
            <v>48150</v>
          </cell>
          <cell r="F747">
            <v>52050</v>
          </cell>
          <cell r="G747">
            <v>55900</v>
          </cell>
          <cell r="H747">
            <v>59750</v>
          </cell>
          <cell r="I747">
            <v>63600</v>
          </cell>
        </row>
        <row r="748">
          <cell r="A748" t="str">
            <v>Morgan-OH201380</v>
          </cell>
          <cell r="B748">
            <v>29700</v>
          </cell>
          <cell r="C748">
            <v>33950</v>
          </cell>
          <cell r="D748">
            <v>38200</v>
          </cell>
          <cell r="E748">
            <v>42400</v>
          </cell>
          <cell r="F748">
            <v>45800</v>
          </cell>
          <cell r="G748">
            <v>49200</v>
          </cell>
          <cell r="H748">
            <v>52600</v>
          </cell>
          <cell r="I748">
            <v>56000</v>
          </cell>
        </row>
        <row r="749">
          <cell r="A749" t="str">
            <v>Morrow-OH201380</v>
          </cell>
          <cell r="B749">
            <v>38050</v>
          </cell>
          <cell r="C749">
            <v>43450</v>
          </cell>
          <cell r="D749">
            <v>48900</v>
          </cell>
          <cell r="E749">
            <v>54300</v>
          </cell>
          <cell r="F749">
            <v>58650</v>
          </cell>
          <cell r="G749">
            <v>63000</v>
          </cell>
          <cell r="H749">
            <v>67350</v>
          </cell>
          <cell r="I749">
            <v>71700</v>
          </cell>
        </row>
        <row r="750">
          <cell r="A750" t="str">
            <v>Muskingum-OH201380</v>
          </cell>
          <cell r="B750">
            <v>29700</v>
          </cell>
          <cell r="C750">
            <v>33950</v>
          </cell>
          <cell r="D750">
            <v>38200</v>
          </cell>
          <cell r="E750">
            <v>42400</v>
          </cell>
          <cell r="F750">
            <v>45800</v>
          </cell>
          <cell r="G750">
            <v>49200</v>
          </cell>
          <cell r="H750">
            <v>52600</v>
          </cell>
          <cell r="I750">
            <v>56000</v>
          </cell>
        </row>
        <row r="751">
          <cell r="A751" t="str">
            <v>Noble-OH201380</v>
          </cell>
          <cell r="B751">
            <v>29700</v>
          </cell>
          <cell r="C751">
            <v>33950</v>
          </cell>
          <cell r="D751">
            <v>38200</v>
          </cell>
          <cell r="E751">
            <v>42400</v>
          </cell>
          <cell r="F751">
            <v>45800</v>
          </cell>
          <cell r="G751">
            <v>49200</v>
          </cell>
          <cell r="H751">
            <v>52600</v>
          </cell>
          <cell r="I751">
            <v>56000</v>
          </cell>
        </row>
        <row r="752">
          <cell r="A752" t="str">
            <v>Ottawa-OH201380</v>
          </cell>
          <cell r="B752">
            <v>33350</v>
          </cell>
          <cell r="C752">
            <v>38100</v>
          </cell>
          <cell r="D752">
            <v>42850</v>
          </cell>
          <cell r="E752">
            <v>47600</v>
          </cell>
          <cell r="F752">
            <v>51450</v>
          </cell>
          <cell r="G752">
            <v>55250</v>
          </cell>
          <cell r="H752">
            <v>59050</v>
          </cell>
          <cell r="I752">
            <v>62850</v>
          </cell>
        </row>
        <row r="753">
          <cell r="A753" t="str">
            <v>Paulding-OH201380</v>
          </cell>
          <cell r="B753">
            <v>33450</v>
          </cell>
          <cell r="C753">
            <v>38200</v>
          </cell>
          <cell r="D753">
            <v>43000</v>
          </cell>
          <cell r="E753">
            <v>47750</v>
          </cell>
          <cell r="F753">
            <v>51600</v>
          </cell>
          <cell r="G753">
            <v>55400</v>
          </cell>
          <cell r="H753">
            <v>59250</v>
          </cell>
          <cell r="I753">
            <v>63050</v>
          </cell>
        </row>
        <row r="754">
          <cell r="A754" t="str">
            <v>Perry-OH201380</v>
          </cell>
          <cell r="B754">
            <v>30100</v>
          </cell>
          <cell r="C754">
            <v>34400</v>
          </cell>
          <cell r="D754">
            <v>38700</v>
          </cell>
          <cell r="E754">
            <v>42950</v>
          </cell>
          <cell r="F754">
            <v>46400</v>
          </cell>
          <cell r="G754">
            <v>49850</v>
          </cell>
          <cell r="H754">
            <v>53300</v>
          </cell>
          <cell r="I754">
            <v>56700</v>
          </cell>
        </row>
        <row r="755">
          <cell r="A755" t="str">
            <v>Pickaway-OH201380</v>
          </cell>
          <cell r="B755">
            <v>38050</v>
          </cell>
          <cell r="C755">
            <v>43450</v>
          </cell>
          <cell r="D755">
            <v>48900</v>
          </cell>
          <cell r="E755">
            <v>54300</v>
          </cell>
          <cell r="F755">
            <v>58650</v>
          </cell>
          <cell r="G755">
            <v>63000</v>
          </cell>
          <cell r="H755">
            <v>67350</v>
          </cell>
          <cell r="I755">
            <v>71700</v>
          </cell>
        </row>
        <row r="756">
          <cell r="A756" t="str">
            <v>Pike-OH201380</v>
          </cell>
          <cell r="B756">
            <v>29700</v>
          </cell>
          <cell r="C756">
            <v>33950</v>
          </cell>
          <cell r="D756">
            <v>38200</v>
          </cell>
          <cell r="E756">
            <v>42400</v>
          </cell>
          <cell r="F756">
            <v>45800</v>
          </cell>
          <cell r="G756">
            <v>49200</v>
          </cell>
          <cell r="H756">
            <v>52600</v>
          </cell>
          <cell r="I756">
            <v>56000</v>
          </cell>
        </row>
        <row r="757">
          <cell r="A757" t="str">
            <v>Portage-OH201380</v>
          </cell>
          <cell r="B757">
            <v>36050</v>
          </cell>
          <cell r="C757">
            <v>41200</v>
          </cell>
          <cell r="D757">
            <v>46350</v>
          </cell>
          <cell r="E757">
            <v>51500</v>
          </cell>
          <cell r="F757">
            <v>55650</v>
          </cell>
          <cell r="G757">
            <v>59750</v>
          </cell>
          <cell r="H757">
            <v>63900</v>
          </cell>
          <cell r="I757">
            <v>68000</v>
          </cell>
        </row>
        <row r="758">
          <cell r="A758" t="str">
            <v>Preble-OH201380</v>
          </cell>
          <cell r="B758">
            <v>34350</v>
          </cell>
          <cell r="C758">
            <v>39250</v>
          </cell>
          <cell r="D758">
            <v>44150</v>
          </cell>
          <cell r="E758">
            <v>49050</v>
          </cell>
          <cell r="F758">
            <v>53000</v>
          </cell>
          <cell r="G758">
            <v>56900</v>
          </cell>
          <cell r="H758">
            <v>60850</v>
          </cell>
          <cell r="I758">
            <v>64750</v>
          </cell>
        </row>
        <row r="759">
          <cell r="A759" t="str">
            <v>Putnam-OH201380</v>
          </cell>
          <cell r="B759">
            <v>39200</v>
          </cell>
          <cell r="C759">
            <v>44800</v>
          </cell>
          <cell r="D759">
            <v>50400</v>
          </cell>
          <cell r="E759">
            <v>56000</v>
          </cell>
          <cell r="F759">
            <v>60500</v>
          </cell>
          <cell r="G759">
            <v>65000</v>
          </cell>
          <cell r="H759">
            <v>69450</v>
          </cell>
          <cell r="I759">
            <v>73950</v>
          </cell>
        </row>
        <row r="760">
          <cell r="A760" t="str">
            <v>Richland-OH201380</v>
          </cell>
          <cell r="B760">
            <v>30600</v>
          </cell>
          <cell r="C760">
            <v>35000</v>
          </cell>
          <cell r="D760">
            <v>39350</v>
          </cell>
          <cell r="E760">
            <v>43700</v>
          </cell>
          <cell r="F760">
            <v>47200</v>
          </cell>
          <cell r="G760">
            <v>50700</v>
          </cell>
          <cell r="H760">
            <v>54200</v>
          </cell>
          <cell r="I760">
            <v>57700</v>
          </cell>
        </row>
        <row r="761">
          <cell r="A761" t="str">
            <v>Ross-OH201380</v>
          </cell>
          <cell r="B761">
            <v>29700</v>
          </cell>
          <cell r="C761">
            <v>33950</v>
          </cell>
          <cell r="D761">
            <v>38200</v>
          </cell>
          <cell r="E761">
            <v>42400</v>
          </cell>
          <cell r="F761">
            <v>45800</v>
          </cell>
          <cell r="G761">
            <v>49200</v>
          </cell>
          <cell r="H761">
            <v>52600</v>
          </cell>
          <cell r="I761">
            <v>56000</v>
          </cell>
        </row>
        <row r="762">
          <cell r="A762" t="str">
            <v>Sandusky-OH201380</v>
          </cell>
          <cell r="B762">
            <v>34250</v>
          </cell>
          <cell r="C762">
            <v>39150</v>
          </cell>
          <cell r="D762">
            <v>44050</v>
          </cell>
          <cell r="E762">
            <v>48900</v>
          </cell>
          <cell r="F762">
            <v>52850</v>
          </cell>
          <cell r="G762">
            <v>56750</v>
          </cell>
          <cell r="H762">
            <v>60650</v>
          </cell>
          <cell r="I762">
            <v>64550</v>
          </cell>
        </row>
        <row r="763">
          <cell r="A763" t="str">
            <v>Scioto-OH201380</v>
          </cell>
          <cell r="B763">
            <v>29700</v>
          </cell>
          <cell r="C763">
            <v>33950</v>
          </cell>
          <cell r="D763">
            <v>38200</v>
          </cell>
          <cell r="E763">
            <v>42400</v>
          </cell>
          <cell r="F763">
            <v>45800</v>
          </cell>
          <cell r="G763">
            <v>49200</v>
          </cell>
          <cell r="H763">
            <v>52600</v>
          </cell>
          <cell r="I763">
            <v>56000</v>
          </cell>
        </row>
        <row r="764">
          <cell r="A764" t="str">
            <v>Seneca-OH201380</v>
          </cell>
          <cell r="B764">
            <v>30450</v>
          </cell>
          <cell r="C764">
            <v>34800</v>
          </cell>
          <cell r="D764">
            <v>39150</v>
          </cell>
          <cell r="E764">
            <v>43500</v>
          </cell>
          <cell r="F764">
            <v>47000</v>
          </cell>
          <cell r="G764">
            <v>50500</v>
          </cell>
          <cell r="H764">
            <v>53950</v>
          </cell>
          <cell r="I764">
            <v>57450</v>
          </cell>
        </row>
        <row r="765">
          <cell r="A765" t="str">
            <v>Shelby-OH201380</v>
          </cell>
          <cell r="B765">
            <v>34800</v>
          </cell>
          <cell r="C765">
            <v>39800</v>
          </cell>
          <cell r="D765">
            <v>44750</v>
          </cell>
          <cell r="E765">
            <v>49700</v>
          </cell>
          <cell r="F765">
            <v>53700</v>
          </cell>
          <cell r="G765">
            <v>57700</v>
          </cell>
          <cell r="H765">
            <v>61650</v>
          </cell>
          <cell r="I765">
            <v>65650</v>
          </cell>
        </row>
        <row r="766">
          <cell r="A766" t="str">
            <v>Stark-OH201380</v>
          </cell>
          <cell r="B766">
            <v>31400</v>
          </cell>
          <cell r="C766">
            <v>35850</v>
          </cell>
          <cell r="D766">
            <v>40350</v>
          </cell>
          <cell r="E766">
            <v>44800</v>
          </cell>
          <cell r="F766">
            <v>48400</v>
          </cell>
          <cell r="G766">
            <v>52000</v>
          </cell>
          <cell r="H766">
            <v>55600</v>
          </cell>
          <cell r="I766">
            <v>59150</v>
          </cell>
        </row>
        <row r="767">
          <cell r="A767" t="str">
            <v>Summit-OH201380</v>
          </cell>
          <cell r="B767">
            <v>36050</v>
          </cell>
          <cell r="C767">
            <v>41200</v>
          </cell>
          <cell r="D767">
            <v>46350</v>
          </cell>
          <cell r="E767">
            <v>51500</v>
          </cell>
          <cell r="F767">
            <v>55650</v>
          </cell>
          <cell r="G767">
            <v>59750</v>
          </cell>
          <cell r="H767">
            <v>63900</v>
          </cell>
          <cell r="I767">
            <v>68000</v>
          </cell>
        </row>
        <row r="768">
          <cell r="A768" t="str">
            <v>Trumbull-OH201380</v>
          </cell>
          <cell r="B768">
            <v>30200</v>
          </cell>
          <cell r="C768">
            <v>34500</v>
          </cell>
          <cell r="D768">
            <v>38800</v>
          </cell>
          <cell r="E768">
            <v>43100</v>
          </cell>
          <cell r="F768">
            <v>46550</v>
          </cell>
          <cell r="G768">
            <v>50000</v>
          </cell>
          <cell r="H768">
            <v>53450</v>
          </cell>
          <cell r="I768">
            <v>56900</v>
          </cell>
        </row>
        <row r="769">
          <cell r="A769" t="str">
            <v>Tuscarawas-OH201380</v>
          </cell>
          <cell r="B769">
            <v>29700</v>
          </cell>
          <cell r="C769">
            <v>33950</v>
          </cell>
          <cell r="D769">
            <v>38200</v>
          </cell>
          <cell r="E769">
            <v>42400</v>
          </cell>
          <cell r="F769">
            <v>45800</v>
          </cell>
          <cell r="G769">
            <v>49200</v>
          </cell>
          <cell r="H769">
            <v>52600</v>
          </cell>
          <cell r="I769">
            <v>56000</v>
          </cell>
        </row>
        <row r="770">
          <cell r="A770" t="str">
            <v>Union-OH201380</v>
          </cell>
          <cell r="B770">
            <v>45100</v>
          </cell>
          <cell r="C770">
            <v>51550</v>
          </cell>
          <cell r="D770">
            <v>58000</v>
          </cell>
          <cell r="E770">
            <v>64400</v>
          </cell>
          <cell r="F770">
            <v>69600</v>
          </cell>
          <cell r="G770">
            <v>74750</v>
          </cell>
          <cell r="H770">
            <v>79900</v>
          </cell>
          <cell r="I770">
            <v>85050</v>
          </cell>
        </row>
        <row r="771">
          <cell r="A771" t="str">
            <v>Van Wert-OH201380</v>
          </cell>
          <cell r="B771">
            <v>30450</v>
          </cell>
          <cell r="C771">
            <v>34800</v>
          </cell>
          <cell r="D771">
            <v>39150</v>
          </cell>
          <cell r="E771">
            <v>43500</v>
          </cell>
          <cell r="F771">
            <v>47000</v>
          </cell>
          <cell r="G771">
            <v>50500</v>
          </cell>
          <cell r="H771">
            <v>53950</v>
          </cell>
          <cell r="I771">
            <v>57450</v>
          </cell>
        </row>
        <row r="772">
          <cell r="A772" t="str">
            <v>Vinton-OH201380</v>
          </cell>
          <cell r="B772">
            <v>29700</v>
          </cell>
          <cell r="C772">
            <v>33950</v>
          </cell>
          <cell r="D772">
            <v>38200</v>
          </cell>
          <cell r="E772">
            <v>42400</v>
          </cell>
          <cell r="F772">
            <v>45800</v>
          </cell>
          <cell r="G772">
            <v>49200</v>
          </cell>
          <cell r="H772">
            <v>52600</v>
          </cell>
          <cell r="I772">
            <v>56000</v>
          </cell>
        </row>
        <row r="773">
          <cell r="A773" t="str">
            <v>Warren-OH201380</v>
          </cell>
          <cell r="B773">
            <v>38500</v>
          </cell>
          <cell r="C773">
            <v>44000</v>
          </cell>
          <cell r="D773">
            <v>49500</v>
          </cell>
          <cell r="E773">
            <v>54950</v>
          </cell>
          <cell r="F773">
            <v>59350</v>
          </cell>
          <cell r="G773">
            <v>63750</v>
          </cell>
          <cell r="H773">
            <v>68150</v>
          </cell>
          <cell r="I773">
            <v>72550</v>
          </cell>
        </row>
        <row r="774">
          <cell r="A774" t="str">
            <v>Washington-OH201380</v>
          </cell>
          <cell r="B774">
            <v>31300</v>
          </cell>
          <cell r="C774">
            <v>35750</v>
          </cell>
          <cell r="D774">
            <v>40200</v>
          </cell>
          <cell r="E774">
            <v>44650</v>
          </cell>
          <cell r="F774">
            <v>48250</v>
          </cell>
          <cell r="G774">
            <v>51800</v>
          </cell>
          <cell r="H774">
            <v>55400</v>
          </cell>
          <cell r="I774">
            <v>58950</v>
          </cell>
        </row>
        <row r="775">
          <cell r="A775" t="str">
            <v>Wayne-OH201380</v>
          </cell>
          <cell r="B775">
            <v>34100</v>
          </cell>
          <cell r="C775">
            <v>39000</v>
          </cell>
          <cell r="D775">
            <v>43850</v>
          </cell>
          <cell r="E775">
            <v>48700</v>
          </cell>
          <cell r="F775">
            <v>52600</v>
          </cell>
          <cell r="G775">
            <v>56500</v>
          </cell>
          <cell r="H775">
            <v>60400</v>
          </cell>
          <cell r="I775">
            <v>64300</v>
          </cell>
        </row>
        <row r="776">
          <cell r="A776" t="str">
            <v>Williams-OH201380</v>
          </cell>
          <cell r="B776">
            <v>31550</v>
          </cell>
          <cell r="C776">
            <v>36050</v>
          </cell>
          <cell r="D776">
            <v>40550</v>
          </cell>
          <cell r="E776">
            <v>45050</v>
          </cell>
          <cell r="F776">
            <v>48700</v>
          </cell>
          <cell r="G776">
            <v>52300</v>
          </cell>
          <cell r="H776">
            <v>55900</v>
          </cell>
          <cell r="I776">
            <v>59500</v>
          </cell>
        </row>
        <row r="777">
          <cell r="A777" t="str">
            <v>Wood-OH201380</v>
          </cell>
          <cell r="B777">
            <v>33350</v>
          </cell>
          <cell r="C777">
            <v>38100</v>
          </cell>
          <cell r="D777">
            <v>42850</v>
          </cell>
          <cell r="E777">
            <v>47600</v>
          </cell>
          <cell r="F777">
            <v>51450</v>
          </cell>
          <cell r="G777">
            <v>55250</v>
          </cell>
          <cell r="H777">
            <v>59050</v>
          </cell>
          <cell r="I777">
            <v>62850</v>
          </cell>
        </row>
        <row r="778">
          <cell r="A778" t="str">
            <v>Wyandot-OH201380</v>
          </cell>
          <cell r="B778">
            <v>34000</v>
          </cell>
          <cell r="C778">
            <v>38850</v>
          </cell>
          <cell r="D778">
            <v>43700</v>
          </cell>
          <cell r="E778">
            <v>48550</v>
          </cell>
          <cell r="F778">
            <v>52450</v>
          </cell>
          <cell r="G778">
            <v>56350</v>
          </cell>
          <cell r="H778">
            <v>60250</v>
          </cell>
          <cell r="I778">
            <v>64100</v>
          </cell>
        </row>
        <row r="779">
          <cell r="A779" t="str">
            <v>Anderson-TX201380</v>
          </cell>
          <cell r="B779">
            <v>31050</v>
          </cell>
          <cell r="C779">
            <v>35450</v>
          </cell>
          <cell r="D779">
            <v>39900</v>
          </cell>
          <cell r="E779">
            <v>44300</v>
          </cell>
          <cell r="F779">
            <v>47850</v>
          </cell>
          <cell r="G779">
            <v>51400</v>
          </cell>
          <cell r="H779">
            <v>54950</v>
          </cell>
          <cell r="I779">
            <v>58500</v>
          </cell>
        </row>
        <row r="780">
          <cell r="A780" t="str">
            <v>Andrews-TX201380</v>
          </cell>
          <cell r="B780">
            <v>30600</v>
          </cell>
          <cell r="C780">
            <v>34950</v>
          </cell>
          <cell r="D780">
            <v>39300</v>
          </cell>
          <cell r="E780">
            <v>43650</v>
          </cell>
          <cell r="F780">
            <v>47150</v>
          </cell>
          <cell r="G780">
            <v>50650</v>
          </cell>
          <cell r="H780">
            <v>54150</v>
          </cell>
          <cell r="I780">
            <v>57650</v>
          </cell>
        </row>
        <row r="781">
          <cell r="A781" t="str">
            <v>Angelina-TX201380</v>
          </cell>
          <cell r="B781">
            <v>28300</v>
          </cell>
          <cell r="C781">
            <v>32350</v>
          </cell>
          <cell r="D781">
            <v>36400</v>
          </cell>
          <cell r="E781">
            <v>40400</v>
          </cell>
          <cell r="F781">
            <v>43650</v>
          </cell>
          <cell r="G781">
            <v>46900</v>
          </cell>
          <cell r="H781">
            <v>50100</v>
          </cell>
          <cell r="I781">
            <v>53350</v>
          </cell>
        </row>
        <row r="782">
          <cell r="A782" t="str">
            <v>Aransas-TX201380</v>
          </cell>
          <cell r="B782">
            <v>30100</v>
          </cell>
          <cell r="C782">
            <v>34400</v>
          </cell>
          <cell r="D782">
            <v>38700</v>
          </cell>
          <cell r="E782">
            <v>42950</v>
          </cell>
          <cell r="F782">
            <v>46400</v>
          </cell>
          <cell r="G782">
            <v>49850</v>
          </cell>
          <cell r="H782">
            <v>53300</v>
          </cell>
          <cell r="I782">
            <v>56700</v>
          </cell>
        </row>
        <row r="783">
          <cell r="A783" t="str">
            <v>Archer-TX201380</v>
          </cell>
          <cell r="B783">
            <v>30450</v>
          </cell>
          <cell r="C783">
            <v>34800</v>
          </cell>
          <cell r="D783">
            <v>39150</v>
          </cell>
          <cell r="E783">
            <v>43500</v>
          </cell>
          <cell r="F783">
            <v>47000</v>
          </cell>
          <cell r="G783">
            <v>50500</v>
          </cell>
          <cell r="H783">
            <v>53950</v>
          </cell>
          <cell r="I783">
            <v>57450</v>
          </cell>
        </row>
        <row r="784">
          <cell r="A784" t="str">
            <v>Armstrong-TX201380</v>
          </cell>
          <cell r="B784">
            <v>34650</v>
          </cell>
          <cell r="C784">
            <v>39600</v>
          </cell>
          <cell r="D784">
            <v>44550</v>
          </cell>
          <cell r="E784">
            <v>49450</v>
          </cell>
          <cell r="F784">
            <v>53450</v>
          </cell>
          <cell r="G784">
            <v>57400</v>
          </cell>
          <cell r="H784">
            <v>61350</v>
          </cell>
          <cell r="I784">
            <v>65300</v>
          </cell>
        </row>
        <row r="785">
          <cell r="A785" t="str">
            <v>Atascosa-TX201380</v>
          </cell>
          <cell r="B785">
            <v>28850</v>
          </cell>
          <cell r="C785">
            <v>33000</v>
          </cell>
          <cell r="D785">
            <v>37100</v>
          </cell>
          <cell r="E785">
            <v>41200</v>
          </cell>
          <cell r="F785">
            <v>44500</v>
          </cell>
          <cell r="G785">
            <v>47800</v>
          </cell>
          <cell r="H785">
            <v>51100</v>
          </cell>
          <cell r="I785">
            <v>54400</v>
          </cell>
        </row>
        <row r="786">
          <cell r="A786" t="str">
            <v>Austin-TX201380</v>
          </cell>
          <cell r="B786">
            <v>37450</v>
          </cell>
          <cell r="C786">
            <v>42800</v>
          </cell>
          <cell r="D786">
            <v>48150</v>
          </cell>
          <cell r="E786">
            <v>53450</v>
          </cell>
          <cell r="F786">
            <v>57750</v>
          </cell>
          <cell r="G786">
            <v>62050</v>
          </cell>
          <cell r="H786">
            <v>66300</v>
          </cell>
          <cell r="I786">
            <v>70600</v>
          </cell>
        </row>
        <row r="787">
          <cell r="A787" t="str">
            <v>Bailey-TX201380</v>
          </cell>
          <cell r="B787">
            <v>30100</v>
          </cell>
          <cell r="C787">
            <v>34400</v>
          </cell>
          <cell r="D787">
            <v>38700</v>
          </cell>
          <cell r="E787">
            <v>42950</v>
          </cell>
          <cell r="F787">
            <v>46400</v>
          </cell>
          <cell r="G787">
            <v>49850</v>
          </cell>
          <cell r="H787">
            <v>53300</v>
          </cell>
          <cell r="I787">
            <v>56700</v>
          </cell>
        </row>
        <row r="788">
          <cell r="A788" t="str">
            <v>Bandera-TX201380</v>
          </cell>
          <cell r="B788">
            <v>34350</v>
          </cell>
          <cell r="C788">
            <v>39250</v>
          </cell>
          <cell r="D788">
            <v>44150</v>
          </cell>
          <cell r="E788">
            <v>49050</v>
          </cell>
          <cell r="F788">
            <v>53000</v>
          </cell>
          <cell r="G788">
            <v>56900</v>
          </cell>
          <cell r="H788">
            <v>60850</v>
          </cell>
          <cell r="I788">
            <v>64750</v>
          </cell>
        </row>
        <row r="789">
          <cell r="A789" t="str">
            <v>Bastrop-TX201380</v>
          </cell>
          <cell r="B789">
            <v>41000</v>
          </cell>
          <cell r="C789">
            <v>46850</v>
          </cell>
          <cell r="D789">
            <v>52700</v>
          </cell>
          <cell r="E789">
            <v>58550</v>
          </cell>
          <cell r="F789">
            <v>63250</v>
          </cell>
          <cell r="G789">
            <v>67950</v>
          </cell>
          <cell r="H789">
            <v>72650</v>
          </cell>
          <cell r="I789">
            <v>77300</v>
          </cell>
        </row>
        <row r="790">
          <cell r="A790" t="str">
            <v>Baylor-TX201380</v>
          </cell>
          <cell r="B790">
            <v>29500</v>
          </cell>
          <cell r="C790">
            <v>33700</v>
          </cell>
          <cell r="D790">
            <v>37900</v>
          </cell>
          <cell r="E790">
            <v>42100</v>
          </cell>
          <cell r="F790">
            <v>45500</v>
          </cell>
          <cell r="G790">
            <v>48850</v>
          </cell>
          <cell r="H790">
            <v>52250</v>
          </cell>
          <cell r="I790">
            <v>55600</v>
          </cell>
        </row>
        <row r="791">
          <cell r="A791" t="str">
            <v>Bee-TX201380</v>
          </cell>
          <cell r="B791">
            <v>28300</v>
          </cell>
          <cell r="C791">
            <v>32350</v>
          </cell>
          <cell r="D791">
            <v>36400</v>
          </cell>
          <cell r="E791">
            <v>40400</v>
          </cell>
          <cell r="F791">
            <v>43650</v>
          </cell>
          <cell r="G791">
            <v>46900</v>
          </cell>
          <cell r="H791">
            <v>50100</v>
          </cell>
          <cell r="I791">
            <v>53350</v>
          </cell>
        </row>
        <row r="792">
          <cell r="A792" t="str">
            <v>Bell-TX201380</v>
          </cell>
          <cell r="B792">
            <v>33350</v>
          </cell>
          <cell r="C792">
            <v>38100</v>
          </cell>
          <cell r="D792">
            <v>42850</v>
          </cell>
          <cell r="E792">
            <v>47600</v>
          </cell>
          <cell r="F792">
            <v>51450</v>
          </cell>
          <cell r="G792">
            <v>55250</v>
          </cell>
          <cell r="H792">
            <v>59050</v>
          </cell>
          <cell r="I792">
            <v>62850</v>
          </cell>
        </row>
        <row r="793">
          <cell r="A793" t="str">
            <v>Bexar-TX201380</v>
          </cell>
          <cell r="B793">
            <v>34350</v>
          </cell>
          <cell r="C793">
            <v>39250</v>
          </cell>
          <cell r="D793">
            <v>44150</v>
          </cell>
          <cell r="E793">
            <v>49050</v>
          </cell>
          <cell r="F793">
            <v>53000</v>
          </cell>
          <cell r="G793">
            <v>56900</v>
          </cell>
          <cell r="H793">
            <v>60850</v>
          </cell>
          <cell r="I793">
            <v>64750</v>
          </cell>
        </row>
        <row r="794">
          <cell r="A794" t="str">
            <v>Blanco-TX201380</v>
          </cell>
          <cell r="B794">
            <v>37550</v>
          </cell>
          <cell r="C794">
            <v>42900</v>
          </cell>
          <cell r="D794">
            <v>48250</v>
          </cell>
          <cell r="E794">
            <v>53600</v>
          </cell>
          <cell r="F794">
            <v>57900</v>
          </cell>
          <cell r="G794">
            <v>62200</v>
          </cell>
          <cell r="H794">
            <v>66500</v>
          </cell>
          <cell r="I794">
            <v>70800</v>
          </cell>
        </row>
        <row r="795">
          <cell r="A795" t="str">
            <v>Borden-TX201380</v>
          </cell>
          <cell r="B795">
            <v>30150</v>
          </cell>
          <cell r="C795">
            <v>34450</v>
          </cell>
          <cell r="D795">
            <v>38750</v>
          </cell>
          <cell r="E795">
            <v>43050</v>
          </cell>
          <cell r="F795">
            <v>46500</v>
          </cell>
          <cell r="G795">
            <v>49950</v>
          </cell>
          <cell r="H795">
            <v>53400</v>
          </cell>
          <cell r="I795">
            <v>56850</v>
          </cell>
        </row>
        <row r="796">
          <cell r="A796" t="str">
            <v>Bosque-TX201380</v>
          </cell>
          <cell r="B796">
            <v>30100</v>
          </cell>
          <cell r="C796">
            <v>34400</v>
          </cell>
          <cell r="D796">
            <v>38700</v>
          </cell>
          <cell r="E796">
            <v>42950</v>
          </cell>
          <cell r="F796">
            <v>46400</v>
          </cell>
          <cell r="G796">
            <v>49850</v>
          </cell>
          <cell r="H796">
            <v>53300</v>
          </cell>
          <cell r="I796">
            <v>56700</v>
          </cell>
        </row>
        <row r="797">
          <cell r="A797" t="str">
            <v>Bowie-TX201380</v>
          </cell>
          <cell r="B797">
            <v>30450</v>
          </cell>
          <cell r="C797">
            <v>34800</v>
          </cell>
          <cell r="D797">
            <v>39150</v>
          </cell>
          <cell r="E797">
            <v>43500</v>
          </cell>
          <cell r="F797">
            <v>47000</v>
          </cell>
          <cell r="G797">
            <v>50500</v>
          </cell>
          <cell r="H797">
            <v>53950</v>
          </cell>
          <cell r="I797">
            <v>57450</v>
          </cell>
        </row>
        <row r="798">
          <cell r="A798" t="str">
            <v>Brazoria-TX201380</v>
          </cell>
          <cell r="B798">
            <v>44100</v>
          </cell>
          <cell r="C798">
            <v>50400</v>
          </cell>
          <cell r="D798">
            <v>56700</v>
          </cell>
          <cell r="E798">
            <v>62950</v>
          </cell>
          <cell r="F798">
            <v>68000</v>
          </cell>
          <cell r="G798">
            <v>73050</v>
          </cell>
          <cell r="H798">
            <v>78100</v>
          </cell>
          <cell r="I798">
            <v>83100</v>
          </cell>
        </row>
        <row r="799">
          <cell r="A799" t="str">
            <v>Brazos-TX201380</v>
          </cell>
          <cell r="B799">
            <v>31000</v>
          </cell>
          <cell r="C799">
            <v>35400</v>
          </cell>
          <cell r="D799">
            <v>39850</v>
          </cell>
          <cell r="E799">
            <v>44250</v>
          </cell>
          <cell r="F799">
            <v>47800</v>
          </cell>
          <cell r="G799">
            <v>51350</v>
          </cell>
          <cell r="H799">
            <v>54900</v>
          </cell>
          <cell r="I799">
            <v>58450</v>
          </cell>
        </row>
        <row r="800">
          <cell r="A800" t="str">
            <v>Brewster-TX201380</v>
          </cell>
          <cell r="B800">
            <v>30100</v>
          </cell>
          <cell r="C800">
            <v>34400</v>
          </cell>
          <cell r="D800">
            <v>38700</v>
          </cell>
          <cell r="E800">
            <v>42950</v>
          </cell>
          <cell r="F800">
            <v>46400</v>
          </cell>
          <cell r="G800">
            <v>49850</v>
          </cell>
          <cell r="H800">
            <v>53300</v>
          </cell>
          <cell r="I800">
            <v>56700</v>
          </cell>
        </row>
        <row r="801">
          <cell r="A801" t="str">
            <v>Briscoe-TX201380</v>
          </cell>
          <cell r="B801">
            <v>28300</v>
          </cell>
          <cell r="C801">
            <v>32350</v>
          </cell>
          <cell r="D801">
            <v>36400</v>
          </cell>
          <cell r="E801">
            <v>40400</v>
          </cell>
          <cell r="F801">
            <v>43650</v>
          </cell>
          <cell r="G801">
            <v>46900</v>
          </cell>
          <cell r="H801">
            <v>50100</v>
          </cell>
          <cell r="I801">
            <v>53350</v>
          </cell>
        </row>
        <row r="802">
          <cell r="A802" t="str">
            <v>Brooks-TX201380</v>
          </cell>
          <cell r="B802">
            <v>28300</v>
          </cell>
          <cell r="C802">
            <v>32350</v>
          </cell>
          <cell r="D802">
            <v>36400</v>
          </cell>
          <cell r="E802">
            <v>40400</v>
          </cell>
          <cell r="F802">
            <v>43650</v>
          </cell>
          <cell r="G802">
            <v>46900</v>
          </cell>
          <cell r="H802">
            <v>50100</v>
          </cell>
          <cell r="I802">
            <v>53350</v>
          </cell>
        </row>
        <row r="803">
          <cell r="A803" t="str">
            <v>Brown-TX201380</v>
          </cell>
          <cell r="B803">
            <v>28600</v>
          </cell>
          <cell r="C803">
            <v>32650</v>
          </cell>
          <cell r="D803">
            <v>36750</v>
          </cell>
          <cell r="E803">
            <v>40800</v>
          </cell>
          <cell r="F803">
            <v>44100</v>
          </cell>
          <cell r="G803">
            <v>47350</v>
          </cell>
          <cell r="H803">
            <v>50600</v>
          </cell>
          <cell r="I803">
            <v>53900</v>
          </cell>
        </row>
        <row r="804">
          <cell r="A804" t="str">
            <v>Burleson-TX201380</v>
          </cell>
          <cell r="B804">
            <v>31000</v>
          </cell>
          <cell r="C804">
            <v>35400</v>
          </cell>
          <cell r="D804">
            <v>39850</v>
          </cell>
          <cell r="E804">
            <v>44250</v>
          </cell>
          <cell r="F804">
            <v>47800</v>
          </cell>
          <cell r="G804">
            <v>51350</v>
          </cell>
          <cell r="H804">
            <v>54900</v>
          </cell>
          <cell r="I804">
            <v>58450</v>
          </cell>
        </row>
        <row r="805">
          <cell r="A805" t="str">
            <v>Burnet-TX201380</v>
          </cell>
          <cell r="B805">
            <v>34550</v>
          </cell>
          <cell r="C805">
            <v>39500</v>
          </cell>
          <cell r="D805">
            <v>44450</v>
          </cell>
          <cell r="E805">
            <v>49350</v>
          </cell>
          <cell r="F805">
            <v>53300</v>
          </cell>
          <cell r="G805">
            <v>57250</v>
          </cell>
          <cell r="H805">
            <v>61200</v>
          </cell>
          <cell r="I805">
            <v>65150</v>
          </cell>
        </row>
        <row r="806">
          <cell r="A806" t="str">
            <v>Caldwell-TX201380</v>
          </cell>
          <cell r="B806">
            <v>41000</v>
          </cell>
          <cell r="C806">
            <v>46850</v>
          </cell>
          <cell r="D806">
            <v>52700</v>
          </cell>
          <cell r="E806">
            <v>58550</v>
          </cell>
          <cell r="F806">
            <v>63250</v>
          </cell>
          <cell r="G806">
            <v>67950</v>
          </cell>
          <cell r="H806">
            <v>72650</v>
          </cell>
          <cell r="I806">
            <v>77300</v>
          </cell>
        </row>
        <row r="807">
          <cell r="A807" t="str">
            <v>Calhoun-TX201380</v>
          </cell>
          <cell r="B807">
            <v>30800</v>
          </cell>
          <cell r="C807">
            <v>35200</v>
          </cell>
          <cell r="D807">
            <v>39600</v>
          </cell>
          <cell r="E807">
            <v>44000</v>
          </cell>
          <cell r="F807">
            <v>47550</v>
          </cell>
          <cell r="G807">
            <v>51050</v>
          </cell>
          <cell r="H807">
            <v>54600</v>
          </cell>
          <cell r="I807">
            <v>58100</v>
          </cell>
        </row>
        <row r="808">
          <cell r="A808" t="str">
            <v>Callahan-TX201380</v>
          </cell>
          <cell r="B808">
            <v>30750</v>
          </cell>
          <cell r="C808">
            <v>35150</v>
          </cell>
          <cell r="D808">
            <v>39550</v>
          </cell>
          <cell r="E808">
            <v>43900</v>
          </cell>
          <cell r="F808">
            <v>47450</v>
          </cell>
          <cell r="G808">
            <v>50950</v>
          </cell>
          <cell r="H808">
            <v>54450</v>
          </cell>
          <cell r="I808">
            <v>57950</v>
          </cell>
        </row>
        <row r="809">
          <cell r="A809" t="str">
            <v>Cameron-TX201380</v>
          </cell>
          <cell r="B809">
            <v>28300</v>
          </cell>
          <cell r="C809">
            <v>32350</v>
          </cell>
          <cell r="D809">
            <v>36400</v>
          </cell>
          <cell r="E809">
            <v>40400</v>
          </cell>
          <cell r="F809">
            <v>43650</v>
          </cell>
          <cell r="G809">
            <v>46900</v>
          </cell>
          <cell r="H809">
            <v>50100</v>
          </cell>
          <cell r="I809">
            <v>53350</v>
          </cell>
        </row>
        <row r="810">
          <cell r="A810" t="str">
            <v>Camp-TX201380</v>
          </cell>
          <cell r="B810">
            <v>28300</v>
          </cell>
          <cell r="C810">
            <v>32350</v>
          </cell>
          <cell r="D810">
            <v>36400</v>
          </cell>
          <cell r="E810">
            <v>40400</v>
          </cell>
          <cell r="F810">
            <v>43650</v>
          </cell>
          <cell r="G810">
            <v>46900</v>
          </cell>
          <cell r="H810">
            <v>50100</v>
          </cell>
          <cell r="I810">
            <v>53350</v>
          </cell>
        </row>
        <row r="811">
          <cell r="A811" t="str">
            <v>Carson-TX201380</v>
          </cell>
          <cell r="B811">
            <v>34650</v>
          </cell>
          <cell r="C811">
            <v>39600</v>
          </cell>
          <cell r="D811">
            <v>44550</v>
          </cell>
          <cell r="E811">
            <v>49450</v>
          </cell>
          <cell r="F811">
            <v>53450</v>
          </cell>
          <cell r="G811">
            <v>57400</v>
          </cell>
          <cell r="H811">
            <v>61350</v>
          </cell>
          <cell r="I811">
            <v>65300</v>
          </cell>
        </row>
        <row r="812">
          <cell r="A812" t="str">
            <v>Cass-TX201380</v>
          </cell>
          <cell r="B812">
            <v>28300</v>
          </cell>
          <cell r="C812">
            <v>32350</v>
          </cell>
          <cell r="D812">
            <v>36400</v>
          </cell>
          <cell r="E812">
            <v>40400</v>
          </cell>
          <cell r="F812">
            <v>43650</v>
          </cell>
          <cell r="G812">
            <v>46900</v>
          </cell>
          <cell r="H812">
            <v>50100</v>
          </cell>
          <cell r="I812">
            <v>53350</v>
          </cell>
        </row>
        <row r="813">
          <cell r="A813" t="str">
            <v>Castro-TX201380</v>
          </cell>
          <cell r="B813">
            <v>28300</v>
          </cell>
          <cell r="C813">
            <v>32350</v>
          </cell>
          <cell r="D813">
            <v>36400</v>
          </cell>
          <cell r="E813">
            <v>40400</v>
          </cell>
          <cell r="F813">
            <v>43650</v>
          </cell>
          <cell r="G813">
            <v>46900</v>
          </cell>
          <cell r="H813">
            <v>50100</v>
          </cell>
          <cell r="I813">
            <v>53350</v>
          </cell>
        </row>
        <row r="814">
          <cell r="A814" t="str">
            <v>Chambers-TX201380</v>
          </cell>
          <cell r="B814">
            <v>37100</v>
          </cell>
          <cell r="C814">
            <v>42400</v>
          </cell>
          <cell r="D814">
            <v>47700</v>
          </cell>
          <cell r="E814">
            <v>52950</v>
          </cell>
          <cell r="F814">
            <v>57200</v>
          </cell>
          <cell r="G814">
            <v>61450</v>
          </cell>
          <cell r="H814">
            <v>65700</v>
          </cell>
          <cell r="I814">
            <v>69900</v>
          </cell>
        </row>
        <row r="815">
          <cell r="A815" t="str">
            <v>Cherokee-TX201380</v>
          </cell>
          <cell r="B815">
            <v>28300</v>
          </cell>
          <cell r="C815">
            <v>32350</v>
          </cell>
          <cell r="D815">
            <v>36400</v>
          </cell>
          <cell r="E815">
            <v>40400</v>
          </cell>
          <cell r="F815">
            <v>43650</v>
          </cell>
          <cell r="G815">
            <v>46900</v>
          </cell>
          <cell r="H815">
            <v>50100</v>
          </cell>
          <cell r="I815">
            <v>53350</v>
          </cell>
        </row>
        <row r="816">
          <cell r="A816" t="str">
            <v>Childress-TX201380</v>
          </cell>
          <cell r="B816">
            <v>28950</v>
          </cell>
          <cell r="C816">
            <v>33100</v>
          </cell>
          <cell r="D816">
            <v>37250</v>
          </cell>
          <cell r="E816">
            <v>41350</v>
          </cell>
          <cell r="F816">
            <v>44700</v>
          </cell>
          <cell r="G816">
            <v>48000</v>
          </cell>
          <cell r="H816">
            <v>51300</v>
          </cell>
          <cell r="I816">
            <v>54600</v>
          </cell>
        </row>
        <row r="817">
          <cell r="A817" t="str">
            <v>Clay-TX201380</v>
          </cell>
          <cell r="B817">
            <v>30450</v>
          </cell>
          <cell r="C817">
            <v>34800</v>
          </cell>
          <cell r="D817">
            <v>39150</v>
          </cell>
          <cell r="E817">
            <v>43500</v>
          </cell>
          <cell r="F817">
            <v>47000</v>
          </cell>
          <cell r="G817">
            <v>50500</v>
          </cell>
          <cell r="H817">
            <v>53950</v>
          </cell>
          <cell r="I817">
            <v>57450</v>
          </cell>
        </row>
        <row r="818">
          <cell r="A818" t="str">
            <v>Cochran-TX201380</v>
          </cell>
          <cell r="B818">
            <v>28300</v>
          </cell>
          <cell r="C818">
            <v>32350</v>
          </cell>
          <cell r="D818">
            <v>36400</v>
          </cell>
          <cell r="E818">
            <v>40400</v>
          </cell>
          <cell r="F818">
            <v>43650</v>
          </cell>
          <cell r="G818">
            <v>46900</v>
          </cell>
          <cell r="H818">
            <v>50100</v>
          </cell>
          <cell r="I818">
            <v>53350</v>
          </cell>
        </row>
        <row r="819">
          <cell r="A819" t="str">
            <v>Coke-TX201380</v>
          </cell>
          <cell r="B819">
            <v>28950</v>
          </cell>
          <cell r="C819">
            <v>33100</v>
          </cell>
          <cell r="D819">
            <v>37250</v>
          </cell>
          <cell r="E819">
            <v>41350</v>
          </cell>
          <cell r="F819">
            <v>44700</v>
          </cell>
          <cell r="G819">
            <v>48000</v>
          </cell>
          <cell r="H819">
            <v>51300</v>
          </cell>
          <cell r="I819">
            <v>54600</v>
          </cell>
        </row>
        <row r="820">
          <cell r="A820" t="str">
            <v>Coleman-TX201380</v>
          </cell>
          <cell r="B820">
            <v>28300</v>
          </cell>
          <cell r="C820">
            <v>32350</v>
          </cell>
          <cell r="D820">
            <v>36400</v>
          </cell>
          <cell r="E820">
            <v>40400</v>
          </cell>
          <cell r="F820">
            <v>43650</v>
          </cell>
          <cell r="G820">
            <v>46900</v>
          </cell>
          <cell r="H820">
            <v>50100</v>
          </cell>
          <cell r="I820">
            <v>53350</v>
          </cell>
        </row>
        <row r="821">
          <cell r="A821" t="str">
            <v>Collin-TX201380</v>
          </cell>
          <cell r="B821">
            <v>37800</v>
          </cell>
          <cell r="C821">
            <v>43200</v>
          </cell>
          <cell r="D821">
            <v>48600</v>
          </cell>
          <cell r="E821">
            <v>54000</v>
          </cell>
          <cell r="F821">
            <v>58350</v>
          </cell>
          <cell r="G821">
            <v>62650</v>
          </cell>
          <cell r="H821">
            <v>67000</v>
          </cell>
          <cell r="I821">
            <v>71300</v>
          </cell>
        </row>
        <row r="822">
          <cell r="A822" t="str">
            <v>Collingsworth-TX201380</v>
          </cell>
          <cell r="B822">
            <v>29700</v>
          </cell>
          <cell r="C822">
            <v>33950</v>
          </cell>
          <cell r="D822">
            <v>38200</v>
          </cell>
          <cell r="E822">
            <v>42400</v>
          </cell>
          <cell r="F822">
            <v>45800</v>
          </cell>
          <cell r="G822">
            <v>49200</v>
          </cell>
          <cell r="H822">
            <v>52600</v>
          </cell>
          <cell r="I822">
            <v>56000</v>
          </cell>
        </row>
        <row r="823">
          <cell r="A823" t="str">
            <v>Colorado-TX201380</v>
          </cell>
          <cell r="B823">
            <v>30950</v>
          </cell>
          <cell r="C823">
            <v>35350</v>
          </cell>
          <cell r="D823">
            <v>39750</v>
          </cell>
          <cell r="E823">
            <v>44150</v>
          </cell>
          <cell r="F823">
            <v>47700</v>
          </cell>
          <cell r="G823">
            <v>51250</v>
          </cell>
          <cell r="H823">
            <v>54750</v>
          </cell>
          <cell r="I823">
            <v>58300</v>
          </cell>
        </row>
        <row r="824">
          <cell r="A824" t="str">
            <v>Comal-TX201380</v>
          </cell>
          <cell r="B824">
            <v>34350</v>
          </cell>
          <cell r="C824">
            <v>39250</v>
          </cell>
          <cell r="D824">
            <v>44150</v>
          </cell>
          <cell r="E824">
            <v>49050</v>
          </cell>
          <cell r="F824">
            <v>53000</v>
          </cell>
          <cell r="G824">
            <v>56900</v>
          </cell>
          <cell r="H824">
            <v>60850</v>
          </cell>
          <cell r="I824">
            <v>64750</v>
          </cell>
        </row>
        <row r="825">
          <cell r="A825" t="str">
            <v>Comanche-TX201380</v>
          </cell>
          <cell r="B825">
            <v>28300</v>
          </cell>
          <cell r="C825">
            <v>32350</v>
          </cell>
          <cell r="D825">
            <v>36400</v>
          </cell>
          <cell r="E825">
            <v>40400</v>
          </cell>
          <cell r="F825">
            <v>43650</v>
          </cell>
          <cell r="G825">
            <v>46900</v>
          </cell>
          <cell r="H825">
            <v>50100</v>
          </cell>
          <cell r="I825">
            <v>53350</v>
          </cell>
        </row>
        <row r="826">
          <cell r="A826" t="str">
            <v>Concho-TX201380</v>
          </cell>
          <cell r="B826">
            <v>30350</v>
          </cell>
          <cell r="C826">
            <v>34700</v>
          </cell>
          <cell r="D826">
            <v>39050</v>
          </cell>
          <cell r="E826">
            <v>43350</v>
          </cell>
          <cell r="F826">
            <v>46850</v>
          </cell>
          <cell r="G826">
            <v>50300</v>
          </cell>
          <cell r="H826">
            <v>53800</v>
          </cell>
          <cell r="I826">
            <v>57250</v>
          </cell>
        </row>
        <row r="827">
          <cell r="A827" t="str">
            <v>Cooke-TX201380</v>
          </cell>
          <cell r="B827">
            <v>34350</v>
          </cell>
          <cell r="C827">
            <v>39250</v>
          </cell>
          <cell r="D827">
            <v>44150</v>
          </cell>
          <cell r="E827">
            <v>49050</v>
          </cell>
          <cell r="F827">
            <v>53000</v>
          </cell>
          <cell r="G827">
            <v>56900</v>
          </cell>
          <cell r="H827">
            <v>60850</v>
          </cell>
          <cell r="I827">
            <v>64750</v>
          </cell>
        </row>
        <row r="828">
          <cell r="A828" t="str">
            <v>Coryell-TX201380</v>
          </cell>
          <cell r="B828">
            <v>33350</v>
          </cell>
          <cell r="C828">
            <v>38100</v>
          </cell>
          <cell r="D828">
            <v>42850</v>
          </cell>
          <cell r="E828">
            <v>47600</v>
          </cell>
          <cell r="F828">
            <v>51450</v>
          </cell>
          <cell r="G828">
            <v>55250</v>
          </cell>
          <cell r="H828">
            <v>59050</v>
          </cell>
          <cell r="I828">
            <v>62850</v>
          </cell>
        </row>
        <row r="829">
          <cell r="A829" t="str">
            <v>Cottle-TX201380</v>
          </cell>
          <cell r="B829">
            <v>28300</v>
          </cell>
          <cell r="C829">
            <v>32350</v>
          </cell>
          <cell r="D829">
            <v>36400</v>
          </cell>
          <cell r="E829">
            <v>40400</v>
          </cell>
          <cell r="F829">
            <v>43650</v>
          </cell>
          <cell r="G829">
            <v>46900</v>
          </cell>
          <cell r="H829">
            <v>50100</v>
          </cell>
          <cell r="I829">
            <v>53350</v>
          </cell>
        </row>
        <row r="830">
          <cell r="A830" t="str">
            <v>Crane-TX201380</v>
          </cell>
          <cell r="B830">
            <v>30350</v>
          </cell>
          <cell r="C830">
            <v>34650</v>
          </cell>
          <cell r="D830">
            <v>39000</v>
          </cell>
          <cell r="E830">
            <v>43300</v>
          </cell>
          <cell r="F830">
            <v>46800</v>
          </cell>
          <cell r="G830">
            <v>50250</v>
          </cell>
          <cell r="H830">
            <v>53700</v>
          </cell>
          <cell r="I830">
            <v>57200</v>
          </cell>
        </row>
        <row r="831">
          <cell r="A831" t="str">
            <v>Crockett-TX201380</v>
          </cell>
          <cell r="B831">
            <v>30100</v>
          </cell>
          <cell r="C831">
            <v>34400</v>
          </cell>
          <cell r="D831">
            <v>38700</v>
          </cell>
          <cell r="E831">
            <v>42950</v>
          </cell>
          <cell r="F831">
            <v>46400</v>
          </cell>
          <cell r="G831">
            <v>49850</v>
          </cell>
          <cell r="H831">
            <v>53300</v>
          </cell>
          <cell r="I831">
            <v>56700</v>
          </cell>
        </row>
        <row r="832">
          <cell r="A832" t="str">
            <v>Crosby-TX201380</v>
          </cell>
          <cell r="B832">
            <v>31750</v>
          </cell>
          <cell r="C832">
            <v>36300</v>
          </cell>
          <cell r="D832">
            <v>40850</v>
          </cell>
          <cell r="E832">
            <v>45350</v>
          </cell>
          <cell r="F832">
            <v>49000</v>
          </cell>
          <cell r="G832">
            <v>52650</v>
          </cell>
          <cell r="H832">
            <v>56250</v>
          </cell>
          <cell r="I832">
            <v>59900</v>
          </cell>
        </row>
        <row r="833">
          <cell r="A833" t="str">
            <v>Culberson-TX201380</v>
          </cell>
          <cell r="B833">
            <v>28300</v>
          </cell>
          <cell r="C833">
            <v>32350</v>
          </cell>
          <cell r="D833">
            <v>36400</v>
          </cell>
          <cell r="E833">
            <v>40400</v>
          </cell>
          <cell r="F833">
            <v>43650</v>
          </cell>
          <cell r="G833">
            <v>46900</v>
          </cell>
          <cell r="H833">
            <v>50100</v>
          </cell>
          <cell r="I833">
            <v>53350</v>
          </cell>
        </row>
        <row r="834">
          <cell r="A834" t="str">
            <v>Dallam-TX201380</v>
          </cell>
          <cell r="B834">
            <v>30100</v>
          </cell>
          <cell r="C834">
            <v>34400</v>
          </cell>
          <cell r="D834">
            <v>38700</v>
          </cell>
          <cell r="E834">
            <v>42950</v>
          </cell>
          <cell r="F834">
            <v>46400</v>
          </cell>
          <cell r="G834">
            <v>49850</v>
          </cell>
          <cell r="H834">
            <v>53300</v>
          </cell>
          <cell r="I834">
            <v>56700</v>
          </cell>
        </row>
        <row r="835">
          <cell r="A835" t="str">
            <v>Dallas-TX201380</v>
          </cell>
          <cell r="B835">
            <v>37800</v>
          </cell>
          <cell r="C835">
            <v>43200</v>
          </cell>
          <cell r="D835">
            <v>48600</v>
          </cell>
          <cell r="E835">
            <v>54000</v>
          </cell>
          <cell r="F835">
            <v>58350</v>
          </cell>
          <cell r="G835">
            <v>62650</v>
          </cell>
          <cell r="H835">
            <v>67000</v>
          </cell>
          <cell r="I835">
            <v>71300</v>
          </cell>
        </row>
        <row r="836">
          <cell r="A836" t="str">
            <v>Dawson-TX201380</v>
          </cell>
          <cell r="B836">
            <v>28300</v>
          </cell>
          <cell r="C836">
            <v>32350</v>
          </cell>
          <cell r="D836">
            <v>36400</v>
          </cell>
          <cell r="E836">
            <v>40400</v>
          </cell>
          <cell r="F836">
            <v>43650</v>
          </cell>
          <cell r="G836">
            <v>46900</v>
          </cell>
          <cell r="H836">
            <v>50100</v>
          </cell>
          <cell r="I836">
            <v>53350</v>
          </cell>
        </row>
        <row r="837">
          <cell r="A837" t="str">
            <v>Deaf Smith-TX201380</v>
          </cell>
          <cell r="B837">
            <v>28950</v>
          </cell>
          <cell r="C837">
            <v>33100</v>
          </cell>
          <cell r="D837">
            <v>37250</v>
          </cell>
          <cell r="E837">
            <v>41350</v>
          </cell>
          <cell r="F837">
            <v>44700</v>
          </cell>
          <cell r="G837">
            <v>48000</v>
          </cell>
          <cell r="H837">
            <v>51300</v>
          </cell>
          <cell r="I837">
            <v>54600</v>
          </cell>
        </row>
        <row r="838">
          <cell r="A838" t="str">
            <v>Delta-TX201380</v>
          </cell>
          <cell r="B838">
            <v>37800</v>
          </cell>
          <cell r="C838">
            <v>43200</v>
          </cell>
          <cell r="D838">
            <v>48600</v>
          </cell>
          <cell r="E838">
            <v>54000</v>
          </cell>
          <cell r="F838">
            <v>58350</v>
          </cell>
          <cell r="G838">
            <v>62650</v>
          </cell>
          <cell r="H838">
            <v>67000</v>
          </cell>
          <cell r="I838">
            <v>71300</v>
          </cell>
        </row>
        <row r="839">
          <cell r="A839" t="str">
            <v>Denton-TX201380</v>
          </cell>
          <cell r="B839">
            <v>37800</v>
          </cell>
          <cell r="C839">
            <v>43200</v>
          </cell>
          <cell r="D839">
            <v>48600</v>
          </cell>
          <cell r="E839">
            <v>54000</v>
          </cell>
          <cell r="F839">
            <v>58350</v>
          </cell>
          <cell r="G839">
            <v>62650</v>
          </cell>
          <cell r="H839">
            <v>67000</v>
          </cell>
          <cell r="I839">
            <v>71300</v>
          </cell>
        </row>
        <row r="840">
          <cell r="A840" t="str">
            <v>DeWitt-TX201380</v>
          </cell>
          <cell r="B840">
            <v>30100</v>
          </cell>
          <cell r="C840">
            <v>34400</v>
          </cell>
          <cell r="D840">
            <v>38700</v>
          </cell>
          <cell r="E840">
            <v>42950</v>
          </cell>
          <cell r="F840">
            <v>46400</v>
          </cell>
          <cell r="G840">
            <v>49850</v>
          </cell>
          <cell r="H840">
            <v>53300</v>
          </cell>
          <cell r="I840">
            <v>56700</v>
          </cell>
        </row>
        <row r="841">
          <cell r="A841" t="str">
            <v>Dickens-TX201380</v>
          </cell>
          <cell r="B841">
            <v>28300</v>
          </cell>
          <cell r="C841">
            <v>32350</v>
          </cell>
          <cell r="D841">
            <v>36400</v>
          </cell>
          <cell r="E841">
            <v>40400</v>
          </cell>
          <cell r="F841">
            <v>43650</v>
          </cell>
          <cell r="G841">
            <v>46900</v>
          </cell>
          <cell r="H841">
            <v>50100</v>
          </cell>
          <cell r="I841">
            <v>53350</v>
          </cell>
        </row>
        <row r="842">
          <cell r="A842" t="str">
            <v>Dimmit-TX201380</v>
          </cell>
          <cell r="B842">
            <v>28300</v>
          </cell>
          <cell r="C842">
            <v>32350</v>
          </cell>
          <cell r="D842">
            <v>36400</v>
          </cell>
          <cell r="E842">
            <v>40400</v>
          </cell>
          <cell r="F842">
            <v>43650</v>
          </cell>
          <cell r="G842">
            <v>46900</v>
          </cell>
          <cell r="H842">
            <v>50100</v>
          </cell>
          <cell r="I842">
            <v>53350</v>
          </cell>
        </row>
        <row r="843">
          <cell r="A843" t="str">
            <v>Donley-TX201380</v>
          </cell>
          <cell r="B843">
            <v>29750</v>
          </cell>
          <cell r="C843">
            <v>34000</v>
          </cell>
          <cell r="D843">
            <v>38250</v>
          </cell>
          <cell r="E843">
            <v>42500</v>
          </cell>
          <cell r="F843">
            <v>45900</v>
          </cell>
          <cell r="G843">
            <v>49300</v>
          </cell>
          <cell r="H843">
            <v>52700</v>
          </cell>
          <cell r="I843">
            <v>56100</v>
          </cell>
        </row>
        <row r="844">
          <cell r="A844" t="str">
            <v>Duval-TX201380</v>
          </cell>
          <cell r="B844">
            <v>28300</v>
          </cell>
          <cell r="C844">
            <v>32350</v>
          </cell>
          <cell r="D844">
            <v>36400</v>
          </cell>
          <cell r="E844">
            <v>40400</v>
          </cell>
          <cell r="F844">
            <v>43650</v>
          </cell>
          <cell r="G844">
            <v>46900</v>
          </cell>
          <cell r="H844">
            <v>50100</v>
          </cell>
          <cell r="I844">
            <v>53350</v>
          </cell>
        </row>
        <row r="845">
          <cell r="A845" t="str">
            <v>Eastland-TX201380</v>
          </cell>
          <cell r="B845">
            <v>28300</v>
          </cell>
          <cell r="C845">
            <v>32350</v>
          </cell>
          <cell r="D845">
            <v>36400</v>
          </cell>
          <cell r="E845">
            <v>40400</v>
          </cell>
          <cell r="F845">
            <v>43650</v>
          </cell>
          <cell r="G845">
            <v>46900</v>
          </cell>
          <cell r="H845">
            <v>50100</v>
          </cell>
          <cell r="I845">
            <v>53350</v>
          </cell>
        </row>
        <row r="846">
          <cell r="A846" t="str">
            <v>Ector-TX201380</v>
          </cell>
          <cell r="B846">
            <v>30100</v>
          </cell>
          <cell r="C846">
            <v>34400</v>
          </cell>
          <cell r="D846">
            <v>38700</v>
          </cell>
          <cell r="E846">
            <v>42950</v>
          </cell>
          <cell r="F846">
            <v>46400</v>
          </cell>
          <cell r="G846">
            <v>49850</v>
          </cell>
          <cell r="H846">
            <v>53300</v>
          </cell>
          <cell r="I846">
            <v>56700</v>
          </cell>
        </row>
        <row r="847">
          <cell r="A847" t="str">
            <v>Edwards-TX201380</v>
          </cell>
          <cell r="B847">
            <v>28300</v>
          </cell>
          <cell r="C847">
            <v>32350</v>
          </cell>
          <cell r="D847">
            <v>36400</v>
          </cell>
          <cell r="E847">
            <v>40400</v>
          </cell>
          <cell r="F847">
            <v>43650</v>
          </cell>
          <cell r="G847">
            <v>46900</v>
          </cell>
          <cell r="H847">
            <v>50100</v>
          </cell>
          <cell r="I847">
            <v>53350</v>
          </cell>
        </row>
        <row r="848">
          <cell r="A848" t="str">
            <v>Ellis-TX201380</v>
          </cell>
          <cell r="B848">
            <v>37800</v>
          </cell>
          <cell r="C848">
            <v>43200</v>
          </cell>
          <cell r="D848">
            <v>48600</v>
          </cell>
          <cell r="E848">
            <v>54000</v>
          </cell>
          <cell r="F848">
            <v>58350</v>
          </cell>
          <cell r="G848">
            <v>62650</v>
          </cell>
          <cell r="H848">
            <v>67000</v>
          </cell>
          <cell r="I848">
            <v>71300</v>
          </cell>
        </row>
        <row r="849">
          <cell r="A849" t="str">
            <v>El Paso-TX201380</v>
          </cell>
          <cell r="B849">
            <v>28300</v>
          </cell>
          <cell r="C849">
            <v>32350</v>
          </cell>
          <cell r="D849">
            <v>36400</v>
          </cell>
          <cell r="E849">
            <v>40400</v>
          </cell>
          <cell r="F849">
            <v>43650</v>
          </cell>
          <cell r="G849">
            <v>46900</v>
          </cell>
          <cell r="H849">
            <v>50100</v>
          </cell>
          <cell r="I849">
            <v>53350</v>
          </cell>
        </row>
        <row r="850">
          <cell r="A850" t="str">
            <v>Erath-TX201380</v>
          </cell>
          <cell r="B850">
            <v>30200</v>
          </cell>
          <cell r="C850">
            <v>34500</v>
          </cell>
          <cell r="D850">
            <v>38800</v>
          </cell>
          <cell r="E850">
            <v>43100</v>
          </cell>
          <cell r="F850">
            <v>46550</v>
          </cell>
          <cell r="G850">
            <v>50000</v>
          </cell>
          <cell r="H850">
            <v>53450</v>
          </cell>
          <cell r="I850">
            <v>56900</v>
          </cell>
        </row>
        <row r="851">
          <cell r="A851" t="str">
            <v>Falls-TX201380</v>
          </cell>
          <cell r="B851">
            <v>28300</v>
          </cell>
          <cell r="C851">
            <v>32350</v>
          </cell>
          <cell r="D851">
            <v>36400</v>
          </cell>
          <cell r="E851">
            <v>40400</v>
          </cell>
          <cell r="F851">
            <v>43650</v>
          </cell>
          <cell r="G851">
            <v>46900</v>
          </cell>
          <cell r="H851">
            <v>50100</v>
          </cell>
          <cell r="I851">
            <v>53350</v>
          </cell>
        </row>
        <row r="852">
          <cell r="A852" t="str">
            <v>Fannin-TX201380</v>
          </cell>
          <cell r="B852">
            <v>31850</v>
          </cell>
          <cell r="C852">
            <v>36400</v>
          </cell>
          <cell r="D852">
            <v>40950</v>
          </cell>
          <cell r="E852">
            <v>45500</v>
          </cell>
          <cell r="F852">
            <v>49150</v>
          </cell>
          <cell r="G852">
            <v>52800</v>
          </cell>
          <cell r="H852">
            <v>56450</v>
          </cell>
          <cell r="I852">
            <v>60100</v>
          </cell>
        </row>
        <row r="853">
          <cell r="A853" t="str">
            <v>Fayette-TX201380</v>
          </cell>
          <cell r="B853">
            <v>33450</v>
          </cell>
          <cell r="C853">
            <v>38200</v>
          </cell>
          <cell r="D853">
            <v>43000</v>
          </cell>
          <cell r="E853">
            <v>47750</v>
          </cell>
          <cell r="F853">
            <v>51600</v>
          </cell>
          <cell r="G853">
            <v>55400</v>
          </cell>
          <cell r="H853">
            <v>59250</v>
          </cell>
          <cell r="I853">
            <v>63050</v>
          </cell>
        </row>
        <row r="854">
          <cell r="A854" t="str">
            <v>Fisher-TX201380</v>
          </cell>
          <cell r="B854">
            <v>29550</v>
          </cell>
          <cell r="C854">
            <v>33750</v>
          </cell>
          <cell r="D854">
            <v>37950</v>
          </cell>
          <cell r="E854">
            <v>42150</v>
          </cell>
          <cell r="F854">
            <v>45550</v>
          </cell>
          <cell r="G854">
            <v>48900</v>
          </cell>
          <cell r="H854">
            <v>52300</v>
          </cell>
          <cell r="I854">
            <v>55650</v>
          </cell>
        </row>
        <row r="855">
          <cell r="A855" t="str">
            <v>Floyd-TX201380</v>
          </cell>
          <cell r="B855">
            <v>28300</v>
          </cell>
          <cell r="C855">
            <v>32350</v>
          </cell>
          <cell r="D855">
            <v>36400</v>
          </cell>
          <cell r="E855">
            <v>40400</v>
          </cell>
          <cell r="F855">
            <v>43650</v>
          </cell>
          <cell r="G855">
            <v>46900</v>
          </cell>
          <cell r="H855">
            <v>50100</v>
          </cell>
          <cell r="I855">
            <v>53350</v>
          </cell>
        </row>
        <row r="856">
          <cell r="A856" t="str">
            <v>Foard-TX201380</v>
          </cell>
          <cell r="B856">
            <v>28300</v>
          </cell>
          <cell r="C856">
            <v>32350</v>
          </cell>
          <cell r="D856">
            <v>36400</v>
          </cell>
          <cell r="E856">
            <v>40400</v>
          </cell>
          <cell r="F856">
            <v>43650</v>
          </cell>
          <cell r="G856">
            <v>46900</v>
          </cell>
          <cell r="H856">
            <v>50100</v>
          </cell>
          <cell r="I856">
            <v>53350</v>
          </cell>
        </row>
        <row r="857">
          <cell r="A857" t="str">
            <v>Fort Bend-TX201380</v>
          </cell>
          <cell r="B857">
            <v>37100</v>
          </cell>
          <cell r="C857">
            <v>42400</v>
          </cell>
          <cell r="D857">
            <v>47700</v>
          </cell>
          <cell r="E857">
            <v>52950</v>
          </cell>
          <cell r="F857">
            <v>57200</v>
          </cell>
          <cell r="G857">
            <v>61450</v>
          </cell>
          <cell r="H857">
            <v>65700</v>
          </cell>
          <cell r="I857">
            <v>69900</v>
          </cell>
        </row>
        <row r="858">
          <cell r="A858" t="str">
            <v>Franklin-TX201380</v>
          </cell>
          <cell r="B858">
            <v>30600</v>
          </cell>
          <cell r="C858">
            <v>34950</v>
          </cell>
          <cell r="D858">
            <v>39300</v>
          </cell>
          <cell r="E858">
            <v>43650</v>
          </cell>
          <cell r="F858">
            <v>47150</v>
          </cell>
          <cell r="G858">
            <v>50650</v>
          </cell>
          <cell r="H858">
            <v>54150</v>
          </cell>
          <cell r="I858">
            <v>57650</v>
          </cell>
        </row>
        <row r="859">
          <cell r="A859" t="str">
            <v>Freestone-TX201380</v>
          </cell>
          <cell r="B859">
            <v>32700</v>
          </cell>
          <cell r="C859">
            <v>37400</v>
          </cell>
          <cell r="D859">
            <v>42050</v>
          </cell>
          <cell r="E859">
            <v>46700</v>
          </cell>
          <cell r="F859">
            <v>50450</v>
          </cell>
          <cell r="G859">
            <v>54200</v>
          </cell>
          <cell r="H859">
            <v>57950</v>
          </cell>
          <cell r="I859">
            <v>61650</v>
          </cell>
        </row>
        <row r="860">
          <cell r="A860" t="str">
            <v>Frio-TX201380</v>
          </cell>
          <cell r="B860">
            <v>28300</v>
          </cell>
          <cell r="C860">
            <v>32350</v>
          </cell>
          <cell r="D860">
            <v>36400</v>
          </cell>
          <cell r="E860">
            <v>40400</v>
          </cell>
          <cell r="F860">
            <v>43650</v>
          </cell>
          <cell r="G860">
            <v>46900</v>
          </cell>
          <cell r="H860">
            <v>50100</v>
          </cell>
          <cell r="I860">
            <v>53350</v>
          </cell>
        </row>
        <row r="861">
          <cell r="A861" t="str">
            <v>Gaines-TX201380</v>
          </cell>
          <cell r="B861">
            <v>30100</v>
          </cell>
          <cell r="C861">
            <v>34400</v>
          </cell>
          <cell r="D861">
            <v>38700</v>
          </cell>
          <cell r="E861">
            <v>42950</v>
          </cell>
          <cell r="F861">
            <v>46400</v>
          </cell>
          <cell r="G861">
            <v>49850</v>
          </cell>
          <cell r="H861">
            <v>53300</v>
          </cell>
          <cell r="I861">
            <v>56700</v>
          </cell>
        </row>
        <row r="862">
          <cell r="A862" t="str">
            <v>Galveston-TX201380</v>
          </cell>
          <cell r="B862">
            <v>37100</v>
          </cell>
          <cell r="C862">
            <v>42400</v>
          </cell>
          <cell r="D862">
            <v>47700</v>
          </cell>
          <cell r="E862">
            <v>52950</v>
          </cell>
          <cell r="F862">
            <v>57200</v>
          </cell>
          <cell r="G862">
            <v>61450</v>
          </cell>
          <cell r="H862">
            <v>65700</v>
          </cell>
          <cell r="I862">
            <v>69900</v>
          </cell>
        </row>
        <row r="863">
          <cell r="A863" t="str">
            <v>Garza-TX201380</v>
          </cell>
          <cell r="B863">
            <v>29050</v>
          </cell>
          <cell r="C863">
            <v>33200</v>
          </cell>
          <cell r="D863">
            <v>37350</v>
          </cell>
          <cell r="E863">
            <v>41450</v>
          </cell>
          <cell r="F863">
            <v>44800</v>
          </cell>
          <cell r="G863">
            <v>48100</v>
          </cell>
          <cell r="H863">
            <v>51400</v>
          </cell>
          <cell r="I863">
            <v>54750</v>
          </cell>
        </row>
        <row r="864">
          <cell r="A864" t="str">
            <v>Gillespie-TX201380</v>
          </cell>
          <cell r="B864">
            <v>37350</v>
          </cell>
          <cell r="C864">
            <v>42700</v>
          </cell>
          <cell r="D864">
            <v>48050</v>
          </cell>
          <cell r="E864">
            <v>53350</v>
          </cell>
          <cell r="F864">
            <v>57650</v>
          </cell>
          <cell r="G864">
            <v>61900</v>
          </cell>
          <cell r="H864">
            <v>66200</v>
          </cell>
          <cell r="I864">
            <v>70450</v>
          </cell>
        </row>
        <row r="865">
          <cell r="A865" t="str">
            <v>Glasscock-TX201380</v>
          </cell>
          <cell r="B865">
            <v>35150</v>
          </cell>
          <cell r="C865">
            <v>40150</v>
          </cell>
          <cell r="D865">
            <v>45150</v>
          </cell>
          <cell r="E865">
            <v>50150</v>
          </cell>
          <cell r="F865">
            <v>54200</v>
          </cell>
          <cell r="G865">
            <v>58200</v>
          </cell>
          <cell r="H865">
            <v>62200</v>
          </cell>
          <cell r="I865">
            <v>66200</v>
          </cell>
        </row>
        <row r="866">
          <cell r="A866" t="str">
            <v>Goliad-TX201380</v>
          </cell>
          <cell r="B866">
            <v>31600</v>
          </cell>
          <cell r="C866">
            <v>36100</v>
          </cell>
          <cell r="D866">
            <v>40600</v>
          </cell>
          <cell r="E866">
            <v>45100</v>
          </cell>
          <cell r="F866">
            <v>48750</v>
          </cell>
          <cell r="G866">
            <v>52350</v>
          </cell>
          <cell r="H866">
            <v>55950</v>
          </cell>
          <cell r="I866">
            <v>59550</v>
          </cell>
        </row>
        <row r="867">
          <cell r="A867" t="str">
            <v>Gonzales-TX201380</v>
          </cell>
          <cell r="B867">
            <v>28300</v>
          </cell>
          <cell r="C867">
            <v>32350</v>
          </cell>
          <cell r="D867">
            <v>36400</v>
          </cell>
          <cell r="E867">
            <v>40400</v>
          </cell>
          <cell r="F867">
            <v>43650</v>
          </cell>
          <cell r="G867">
            <v>46900</v>
          </cell>
          <cell r="H867">
            <v>50100</v>
          </cell>
          <cell r="I867">
            <v>53350</v>
          </cell>
        </row>
        <row r="868">
          <cell r="A868" t="str">
            <v>Gray-TX201380</v>
          </cell>
          <cell r="B868">
            <v>29500</v>
          </cell>
          <cell r="C868">
            <v>33700</v>
          </cell>
          <cell r="D868">
            <v>37900</v>
          </cell>
          <cell r="E868">
            <v>42100</v>
          </cell>
          <cell r="F868">
            <v>45500</v>
          </cell>
          <cell r="G868">
            <v>48850</v>
          </cell>
          <cell r="H868">
            <v>52250</v>
          </cell>
          <cell r="I868">
            <v>55600</v>
          </cell>
        </row>
        <row r="869">
          <cell r="A869" t="str">
            <v>Grayson-TX201380</v>
          </cell>
          <cell r="B869">
            <v>34550</v>
          </cell>
          <cell r="C869">
            <v>39500</v>
          </cell>
          <cell r="D869">
            <v>44450</v>
          </cell>
          <cell r="E869">
            <v>49350</v>
          </cell>
          <cell r="F869">
            <v>53300</v>
          </cell>
          <cell r="G869">
            <v>57250</v>
          </cell>
          <cell r="H869">
            <v>61200</v>
          </cell>
          <cell r="I869">
            <v>65150</v>
          </cell>
        </row>
        <row r="870">
          <cell r="A870" t="str">
            <v>Gregg-TX201380</v>
          </cell>
          <cell r="B870">
            <v>30350</v>
          </cell>
          <cell r="C870">
            <v>34700</v>
          </cell>
          <cell r="D870">
            <v>39050</v>
          </cell>
          <cell r="E870">
            <v>43350</v>
          </cell>
          <cell r="F870">
            <v>46850</v>
          </cell>
          <cell r="G870">
            <v>50300</v>
          </cell>
          <cell r="H870">
            <v>53800</v>
          </cell>
          <cell r="I870">
            <v>57250</v>
          </cell>
        </row>
        <row r="871">
          <cell r="A871" t="str">
            <v>Grimes-TX201380</v>
          </cell>
          <cell r="B871">
            <v>30100</v>
          </cell>
          <cell r="C871">
            <v>34400</v>
          </cell>
          <cell r="D871">
            <v>38700</v>
          </cell>
          <cell r="E871">
            <v>42950</v>
          </cell>
          <cell r="F871">
            <v>46400</v>
          </cell>
          <cell r="G871">
            <v>49850</v>
          </cell>
          <cell r="H871">
            <v>53300</v>
          </cell>
          <cell r="I871">
            <v>56700</v>
          </cell>
        </row>
        <row r="872">
          <cell r="A872" t="str">
            <v>Guadalupe-TX201380</v>
          </cell>
          <cell r="B872">
            <v>34350</v>
          </cell>
          <cell r="C872">
            <v>39250</v>
          </cell>
          <cell r="D872">
            <v>44150</v>
          </cell>
          <cell r="E872">
            <v>49050</v>
          </cell>
          <cell r="F872">
            <v>53000</v>
          </cell>
          <cell r="G872">
            <v>56900</v>
          </cell>
          <cell r="H872">
            <v>60850</v>
          </cell>
          <cell r="I872">
            <v>64750</v>
          </cell>
        </row>
        <row r="873">
          <cell r="A873" t="str">
            <v>Hale-TX201380</v>
          </cell>
          <cell r="B873">
            <v>28300</v>
          </cell>
          <cell r="C873">
            <v>32350</v>
          </cell>
          <cell r="D873">
            <v>36400</v>
          </cell>
          <cell r="E873">
            <v>40400</v>
          </cell>
          <cell r="F873">
            <v>43650</v>
          </cell>
          <cell r="G873">
            <v>46900</v>
          </cell>
          <cell r="H873">
            <v>50100</v>
          </cell>
          <cell r="I873">
            <v>53350</v>
          </cell>
        </row>
        <row r="874">
          <cell r="A874" t="str">
            <v>Hall-TX201380</v>
          </cell>
          <cell r="B874">
            <v>28300</v>
          </cell>
          <cell r="C874">
            <v>32350</v>
          </cell>
          <cell r="D874">
            <v>36400</v>
          </cell>
          <cell r="E874">
            <v>40400</v>
          </cell>
          <cell r="F874">
            <v>43650</v>
          </cell>
          <cell r="G874">
            <v>46900</v>
          </cell>
          <cell r="H874">
            <v>50100</v>
          </cell>
          <cell r="I874">
            <v>53350</v>
          </cell>
        </row>
        <row r="875">
          <cell r="A875" t="str">
            <v>Hamilton-TX201380</v>
          </cell>
          <cell r="B875">
            <v>30000</v>
          </cell>
          <cell r="C875">
            <v>34250</v>
          </cell>
          <cell r="D875">
            <v>38550</v>
          </cell>
          <cell r="E875">
            <v>42800</v>
          </cell>
          <cell r="F875">
            <v>46250</v>
          </cell>
          <cell r="G875">
            <v>49650</v>
          </cell>
          <cell r="H875">
            <v>53100</v>
          </cell>
          <cell r="I875">
            <v>56500</v>
          </cell>
        </row>
        <row r="876">
          <cell r="A876" t="str">
            <v>Hansford-TX201380</v>
          </cell>
          <cell r="B876">
            <v>32600</v>
          </cell>
          <cell r="C876">
            <v>37250</v>
          </cell>
          <cell r="D876">
            <v>41900</v>
          </cell>
          <cell r="E876">
            <v>46550</v>
          </cell>
          <cell r="F876">
            <v>50300</v>
          </cell>
          <cell r="G876">
            <v>54000</v>
          </cell>
          <cell r="H876">
            <v>57750</v>
          </cell>
          <cell r="I876">
            <v>61450</v>
          </cell>
        </row>
        <row r="877">
          <cell r="A877" t="str">
            <v>Hardeman-TX201380</v>
          </cell>
          <cell r="B877">
            <v>28300</v>
          </cell>
          <cell r="C877">
            <v>32350</v>
          </cell>
          <cell r="D877">
            <v>36400</v>
          </cell>
          <cell r="E877">
            <v>40400</v>
          </cell>
          <cell r="F877">
            <v>43650</v>
          </cell>
          <cell r="G877">
            <v>46900</v>
          </cell>
          <cell r="H877">
            <v>50100</v>
          </cell>
          <cell r="I877">
            <v>53350</v>
          </cell>
        </row>
        <row r="878">
          <cell r="A878" t="str">
            <v>Hardin-TX201380</v>
          </cell>
          <cell r="B878">
            <v>30650</v>
          </cell>
          <cell r="C878">
            <v>35000</v>
          </cell>
          <cell r="D878">
            <v>39400</v>
          </cell>
          <cell r="E878">
            <v>43750</v>
          </cell>
          <cell r="F878">
            <v>47250</v>
          </cell>
          <cell r="G878">
            <v>50750</v>
          </cell>
          <cell r="H878">
            <v>54250</v>
          </cell>
          <cell r="I878">
            <v>57750</v>
          </cell>
        </row>
        <row r="879">
          <cell r="A879" t="str">
            <v>Harris-TX201380</v>
          </cell>
          <cell r="B879">
            <v>37100</v>
          </cell>
          <cell r="C879">
            <v>42400</v>
          </cell>
          <cell r="D879">
            <v>47700</v>
          </cell>
          <cell r="E879">
            <v>52950</v>
          </cell>
          <cell r="F879">
            <v>57200</v>
          </cell>
          <cell r="G879">
            <v>61450</v>
          </cell>
          <cell r="H879">
            <v>65700</v>
          </cell>
          <cell r="I879">
            <v>69900</v>
          </cell>
        </row>
        <row r="880">
          <cell r="A880" t="str">
            <v>Harrison-TX201380</v>
          </cell>
          <cell r="B880">
            <v>31200</v>
          </cell>
          <cell r="C880">
            <v>35650</v>
          </cell>
          <cell r="D880">
            <v>40100</v>
          </cell>
          <cell r="E880">
            <v>44550</v>
          </cell>
          <cell r="F880">
            <v>48150</v>
          </cell>
          <cell r="G880">
            <v>51700</v>
          </cell>
          <cell r="H880">
            <v>55250</v>
          </cell>
          <cell r="I880">
            <v>58850</v>
          </cell>
        </row>
        <row r="881">
          <cell r="A881" t="str">
            <v>Hartley-TX201380</v>
          </cell>
          <cell r="B881">
            <v>42200</v>
          </cell>
          <cell r="C881">
            <v>48200</v>
          </cell>
          <cell r="D881">
            <v>54250</v>
          </cell>
          <cell r="E881">
            <v>60250</v>
          </cell>
          <cell r="F881">
            <v>65100</v>
          </cell>
          <cell r="G881">
            <v>69900</v>
          </cell>
          <cell r="H881">
            <v>74750</v>
          </cell>
          <cell r="I881">
            <v>79550</v>
          </cell>
        </row>
        <row r="882">
          <cell r="A882" t="str">
            <v>Haskell-TX201380</v>
          </cell>
          <cell r="B882">
            <v>28300</v>
          </cell>
          <cell r="C882">
            <v>32350</v>
          </cell>
          <cell r="D882">
            <v>36400</v>
          </cell>
          <cell r="E882">
            <v>40400</v>
          </cell>
          <cell r="F882">
            <v>43650</v>
          </cell>
          <cell r="G882">
            <v>46900</v>
          </cell>
          <cell r="H882">
            <v>50100</v>
          </cell>
          <cell r="I882">
            <v>53350</v>
          </cell>
        </row>
        <row r="883">
          <cell r="A883" t="str">
            <v>Hays-TX201380</v>
          </cell>
          <cell r="B883">
            <v>41000</v>
          </cell>
          <cell r="C883">
            <v>46850</v>
          </cell>
          <cell r="D883">
            <v>52700</v>
          </cell>
          <cell r="E883">
            <v>58550</v>
          </cell>
          <cell r="F883">
            <v>63250</v>
          </cell>
          <cell r="G883">
            <v>67950</v>
          </cell>
          <cell r="H883">
            <v>72650</v>
          </cell>
          <cell r="I883">
            <v>77300</v>
          </cell>
        </row>
        <row r="884">
          <cell r="A884" t="str">
            <v>Hemphill-TX201380</v>
          </cell>
          <cell r="B884">
            <v>34800</v>
          </cell>
          <cell r="C884">
            <v>39800</v>
          </cell>
          <cell r="D884">
            <v>44750</v>
          </cell>
          <cell r="E884">
            <v>49700</v>
          </cell>
          <cell r="F884">
            <v>53700</v>
          </cell>
          <cell r="G884">
            <v>57700</v>
          </cell>
          <cell r="H884">
            <v>61650</v>
          </cell>
          <cell r="I884">
            <v>65650</v>
          </cell>
        </row>
        <row r="885">
          <cell r="A885" t="str">
            <v>Henderson-TX201380</v>
          </cell>
          <cell r="B885">
            <v>28300</v>
          </cell>
          <cell r="C885">
            <v>32350</v>
          </cell>
          <cell r="D885">
            <v>36400</v>
          </cell>
          <cell r="E885">
            <v>40400</v>
          </cell>
          <cell r="F885">
            <v>43650</v>
          </cell>
          <cell r="G885">
            <v>46900</v>
          </cell>
          <cell r="H885">
            <v>50100</v>
          </cell>
          <cell r="I885">
            <v>53350</v>
          </cell>
        </row>
        <row r="886">
          <cell r="A886" t="str">
            <v>Hidalgo-TX201380</v>
          </cell>
          <cell r="B886">
            <v>28300</v>
          </cell>
          <cell r="C886">
            <v>32350</v>
          </cell>
          <cell r="D886">
            <v>36400</v>
          </cell>
          <cell r="E886">
            <v>40400</v>
          </cell>
          <cell r="F886">
            <v>43650</v>
          </cell>
          <cell r="G886">
            <v>46900</v>
          </cell>
          <cell r="H886">
            <v>50100</v>
          </cell>
          <cell r="I886">
            <v>53350</v>
          </cell>
        </row>
        <row r="887">
          <cell r="A887" t="str">
            <v>Hill-TX201380</v>
          </cell>
          <cell r="B887">
            <v>30200</v>
          </cell>
          <cell r="C887">
            <v>34500</v>
          </cell>
          <cell r="D887">
            <v>38800</v>
          </cell>
          <cell r="E887">
            <v>43100</v>
          </cell>
          <cell r="F887">
            <v>46550</v>
          </cell>
          <cell r="G887">
            <v>50000</v>
          </cell>
          <cell r="H887">
            <v>53450</v>
          </cell>
          <cell r="I887">
            <v>56900</v>
          </cell>
        </row>
        <row r="888">
          <cell r="A888" t="str">
            <v>Hockley-TX201380</v>
          </cell>
          <cell r="B888">
            <v>30100</v>
          </cell>
          <cell r="C888">
            <v>34400</v>
          </cell>
          <cell r="D888">
            <v>38700</v>
          </cell>
          <cell r="E888">
            <v>42950</v>
          </cell>
          <cell r="F888">
            <v>46400</v>
          </cell>
          <cell r="G888">
            <v>49850</v>
          </cell>
          <cell r="H888">
            <v>53300</v>
          </cell>
          <cell r="I888">
            <v>56700</v>
          </cell>
        </row>
        <row r="889">
          <cell r="A889" t="str">
            <v>Hood-TX201380</v>
          </cell>
          <cell r="B889">
            <v>39100</v>
          </cell>
          <cell r="C889">
            <v>44700</v>
          </cell>
          <cell r="D889">
            <v>50300</v>
          </cell>
          <cell r="E889">
            <v>55850</v>
          </cell>
          <cell r="F889">
            <v>60350</v>
          </cell>
          <cell r="G889">
            <v>64800</v>
          </cell>
          <cell r="H889">
            <v>69300</v>
          </cell>
          <cell r="I889">
            <v>73750</v>
          </cell>
        </row>
        <row r="890">
          <cell r="A890" t="str">
            <v>Hopkins-TX201380</v>
          </cell>
          <cell r="B890">
            <v>31600</v>
          </cell>
          <cell r="C890">
            <v>36100</v>
          </cell>
          <cell r="D890">
            <v>40600</v>
          </cell>
          <cell r="E890">
            <v>45100</v>
          </cell>
          <cell r="F890">
            <v>48750</v>
          </cell>
          <cell r="G890">
            <v>52350</v>
          </cell>
          <cell r="H890">
            <v>55950</v>
          </cell>
          <cell r="I890">
            <v>59550</v>
          </cell>
        </row>
        <row r="891">
          <cell r="A891" t="str">
            <v>Houston-TX201380</v>
          </cell>
          <cell r="B891">
            <v>28300</v>
          </cell>
          <cell r="C891">
            <v>32350</v>
          </cell>
          <cell r="D891">
            <v>36400</v>
          </cell>
          <cell r="E891">
            <v>40400</v>
          </cell>
          <cell r="F891">
            <v>43650</v>
          </cell>
          <cell r="G891">
            <v>46900</v>
          </cell>
          <cell r="H891">
            <v>50100</v>
          </cell>
          <cell r="I891">
            <v>53350</v>
          </cell>
        </row>
        <row r="892">
          <cell r="A892" t="str">
            <v>Howard-TX201380</v>
          </cell>
          <cell r="B892">
            <v>29600</v>
          </cell>
          <cell r="C892">
            <v>33800</v>
          </cell>
          <cell r="D892">
            <v>38050</v>
          </cell>
          <cell r="E892">
            <v>42250</v>
          </cell>
          <cell r="F892">
            <v>45650</v>
          </cell>
          <cell r="G892">
            <v>49050</v>
          </cell>
          <cell r="H892">
            <v>52400</v>
          </cell>
          <cell r="I892">
            <v>55800</v>
          </cell>
        </row>
        <row r="893">
          <cell r="A893" t="str">
            <v>Hudspeth-TX201380</v>
          </cell>
          <cell r="B893">
            <v>28300</v>
          </cell>
          <cell r="C893">
            <v>32350</v>
          </cell>
          <cell r="D893">
            <v>36400</v>
          </cell>
          <cell r="E893">
            <v>40400</v>
          </cell>
          <cell r="F893">
            <v>43650</v>
          </cell>
          <cell r="G893">
            <v>46900</v>
          </cell>
          <cell r="H893">
            <v>50100</v>
          </cell>
          <cell r="I893">
            <v>53350</v>
          </cell>
        </row>
        <row r="894">
          <cell r="A894" t="str">
            <v>Hunt-TX201380</v>
          </cell>
          <cell r="B894">
            <v>37800</v>
          </cell>
          <cell r="C894">
            <v>43200</v>
          </cell>
          <cell r="D894">
            <v>48600</v>
          </cell>
          <cell r="E894">
            <v>54000</v>
          </cell>
          <cell r="F894">
            <v>58350</v>
          </cell>
          <cell r="G894">
            <v>62650</v>
          </cell>
          <cell r="H894">
            <v>67000</v>
          </cell>
          <cell r="I894">
            <v>71300</v>
          </cell>
        </row>
        <row r="895">
          <cell r="A895" t="str">
            <v>Hutchinson-TX201380</v>
          </cell>
          <cell r="B895">
            <v>29900</v>
          </cell>
          <cell r="C895">
            <v>34200</v>
          </cell>
          <cell r="D895">
            <v>38450</v>
          </cell>
          <cell r="E895">
            <v>42700</v>
          </cell>
          <cell r="F895">
            <v>46150</v>
          </cell>
          <cell r="G895">
            <v>49550</v>
          </cell>
          <cell r="H895">
            <v>52950</v>
          </cell>
          <cell r="I895">
            <v>56400</v>
          </cell>
        </row>
        <row r="896">
          <cell r="A896" t="str">
            <v>Irion-TX201380</v>
          </cell>
          <cell r="B896">
            <v>31000</v>
          </cell>
          <cell r="C896">
            <v>35400</v>
          </cell>
          <cell r="D896">
            <v>39850</v>
          </cell>
          <cell r="E896">
            <v>44250</v>
          </cell>
          <cell r="F896">
            <v>47800</v>
          </cell>
          <cell r="G896">
            <v>51350</v>
          </cell>
          <cell r="H896">
            <v>54900</v>
          </cell>
          <cell r="I896">
            <v>58450</v>
          </cell>
        </row>
        <row r="897">
          <cell r="A897" t="str">
            <v>Jack-TX201380</v>
          </cell>
          <cell r="B897">
            <v>30900</v>
          </cell>
          <cell r="C897">
            <v>35300</v>
          </cell>
          <cell r="D897">
            <v>39700</v>
          </cell>
          <cell r="E897">
            <v>44100</v>
          </cell>
          <cell r="F897">
            <v>47650</v>
          </cell>
          <cell r="G897">
            <v>51200</v>
          </cell>
          <cell r="H897">
            <v>54700</v>
          </cell>
          <cell r="I897">
            <v>58250</v>
          </cell>
        </row>
        <row r="898">
          <cell r="A898" t="str">
            <v>Jackson-TX201380</v>
          </cell>
          <cell r="B898">
            <v>34750</v>
          </cell>
          <cell r="C898">
            <v>39700</v>
          </cell>
          <cell r="D898">
            <v>44650</v>
          </cell>
          <cell r="E898">
            <v>49600</v>
          </cell>
          <cell r="F898">
            <v>53600</v>
          </cell>
          <cell r="G898">
            <v>57550</v>
          </cell>
          <cell r="H898">
            <v>61550</v>
          </cell>
          <cell r="I898">
            <v>65500</v>
          </cell>
        </row>
        <row r="899">
          <cell r="A899" t="str">
            <v>Jasper-TX201380</v>
          </cell>
          <cell r="B899">
            <v>28300</v>
          </cell>
          <cell r="C899">
            <v>32350</v>
          </cell>
          <cell r="D899">
            <v>36400</v>
          </cell>
          <cell r="E899">
            <v>40400</v>
          </cell>
          <cell r="F899">
            <v>43650</v>
          </cell>
          <cell r="G899">
            <v>46900</v>
          </cell>
          <cell r="H899">
            <v>50100</v>
          </cell>
          <cell r="I899">
            <v>53350</v>
          </cell>
        </row>
        <row r="900">
          <cell r="A900" t="str">
            <v>Jeff Davis-TX201380</v>
          </cell>
          <cell r="B900">
            <v>28950</v>
          </cell>
          <cell r="C900">
            <v>33100</v>
          </cell>
          <cell r="D900">
            <v>37250</v>
          </cell>
          <cell r="E900">
            <v>41350</v>
          </cell>
          <cell r="F900">
            <v>44700</v>
          </cell>
          <cell r="G900">
            <v>48000</v>
          </cell>
          <cell r="H900">
            <v>51300</v>
          </cell>
          <cell r="I900">
            <v>54600</v>
          </cell>
        </row>
        <row r="901">
          <cell r="A901" t="str">
            <v>Jefferson-TX201380</v>
          </cell>
          <cell r="B901">
            <v>30650</v>
          </cell>
          <cell r="C901">
            <v>35000</v>
          </cell>
          <cell r="D901">
            <v>39400</v>
          </cell>
          <cell r="E901">
            <v>43750</v>
          </cell>
          <cell r="F901">
            <v>47250</v>
          </cell>
          <cell r="G901">
            <v>50750</v>
          </cell>
          <cell r="H901">
            <v>54250</v>
          </cell>
          <cell r="I901">
            <v>57750</v>
          </cell>
        </row>
        <row r="902">
          <cell r="A902" t="str">
            <v>Jim Hogg-TX201380</v>
          </cell>
          <cell r="B902">
            <v>28300</v>
          </cell>
          <cell r="C902">
            <v>32350</v>
          </cell>
          <cell r="D902">
            <v>36400</v>
          </cell>
          <cell r="E902">
            <v>40400</v>
          </cell>
          <cell r="F902">
            <v>43650</v>
          </cell>
          <cell r="G902">
            <v>46900</v>
          </cell>
          <cell r="H902">
            <v>50100</v>
          </cell>
          <cell r="I902">
            <v>53350</v>
          </cell>
        </row>
        <row r="903">
          <cell r="A903" t="str">
            <v>Jim Wells-TX201380</v>
          </cell>
          <cell r="B903">
            <v>28300</v>
          </cell>
          <cell r="C903">
            <v>32350</v>
          </cell>
          <cell r="D903">
            <v>36400</v>
          </cell>
          <cell r="E903">
            <v>40400</v>
          </cell>
          <cell r="F903">
            <v>43650</v>
          </cell>
          <cell r="G903">
            <v>46900</v>
          </cell>
          <cell r="H903">
            <v>50100</v>
          </cell>
          <cell r="I903">
            <v>53350</v>
          </cell>
        </row>
        <row r="904">
          <cell r="A904" t="str">
            <v>Johnson-TX201380</v>
          </cell>
          <cell r="B904">
            <v>36900</v>
          </cell>
          <cell r="C904">
            <v>42150</v>
          </cell>
          <cell r="D904">
            <v>47400</v>
          </cell>
          <cell r="E904">
            <v>52650</v>
          </cell>
          <cell r="F904">
            <v>56900</v>
          </cell>
          <cell r="G904">
            <v>61100</v>
          </cell>
          <cell r="H904">
            <v>65300</v>
          </cell>
          <cell r="I904">
            <v>69500</v>
          </cell>
        </row>
        <row r="905">
          <cell r="A905" t="str">
            <v>Jones-TX201380</v>
          </cell>
          <cell r="B905">
            <v>30750</v>
          </cell>
          <cell r="C905">
            <v>35150</v>
          </cell>
          <cell r="D905">
            <v>39550</v>
          </cell>
          <cell r="E905">
            <v>43900</v>
          </cell>
          <cell r="F905">
            <v>47450</v>
          </cell>
          <cell r="G905">
            <v>50950</v>
          </cell>
          <cell r="H905">
            <v>54450</v>
          </cell>
          <cell r="I905">
            <v>57950</v>
          </cell>
        </row>
        <row r="906">
          <cell r="A906" t="str">
            <v>Karnes-TX201380</v>
          </cell>
          <cell r="B906">
            <v>28500</v>
          </cell>
          <cell r="C906">
            <v>32600</v>
          </cell>
          <cell r="D906">
            <v>36650</v>
          </cell>
          <cell r="E906">
            <v>40700</v>
          </cell>
          <cell r="F906">
            <v>44000</v>
          </cell>
          <cell r="G906">
            <v>47250</v>
          </cell>
          <cell r="H906">
            <v>50500</v>
          </cell>
          <cell r="I906">
            <v>53750</v>
          </cell>
        </row>
        <row r="907">
          <cell r="A907" t="str">
            <v>Kaufman-TX201380</v>
          </cell>
          <cell r="B907">
            <v>37800</v>
          </cell>
          <cell r="C907">
            <v>43200</v>
          </cell>
          <cell r="D907">
            <v>48600</v>
          </cell>
          <cell r="E907">
            <v>54000</v>
          </cell>
          <cell r="F907">
            <v>58350</v>
          </cell>
          <cell r="G907">
            <v>62650</v>
          </cell>
          <cell r="H907">
            <v>67000</v>
          </cell>
          <cell r="I907">
            <v>71300</v>
          </cell>
        </row>
        <row r="908">
          <cell r="A908" t="str">
            <v>Kendall-TX201380</v>
          </cell>
          <cell r="B908">
            <v>45100</v>
          </cell>
          <cell r="C908">
            <v>51550</v>
          </cell>
          <cell r="D908">
            <v>58000</v>
          </cell>
          <cell r="E908">
            <v>64400</v>
          </cell>
          <cell r="F908">
            <v>69600</v>
          </cell>
          <cell r="G908">
            <v>74750</v>
          </cell>
          <cell r="H908">
            <v>79900</v>
          </cell>
          <cell r="I908">
            <v>85050</v>
          </cell>
        </row>
        <row r="909">
          <cell r="A909" t="str">
            <v>Kenedy-TX201380</v>
          </cell>
          <cell r="B909">
            <v>28950</v>
          </cell>
          <cell r="C909">
            <v>33100</v>
          </cell>
          <cell r="D909">
            <v>37250</v>
          </cell>
          <cell r="E909">
            <v>41350</v>
          </cell>
          <cell r="F909">
            <v>44700</v>
          </cell>
          <cell r="G909">
            <v>48000</v>
          </cell>
          <cell r="H909">
            <v>51300</v>
          </cell>
          <cell r="I909">
            <v>54600</v>
          </cell>
        </row>
        <row r="910">
          <cell r="A910" t="str">
            <v>Kent-TX201380</v>
          </cell>
          <cell r="B910">
            <v>28950</v>
          </cell>
          <cell r="C910">
            <v>33100</v>
          </cell>
          <cell r="D910">
            <v>37250</v>
          </cell>
          <cell r="E910">
            <v>41350</v>
          </cell>
          <cell r="F910">
            <v>44700</v>
          </cell>
          <cell r="G910">
            <v>48000</v>
          </cell>
          <cell r="H910">
            <v>51300</v>
          </cell>
          <cell r="I910">
            <v>54600</v>
          </cell>
        </row>
        <row r="911">
          <cell r="A911" t="str">
            <v>Kerr-TX201380</v>
          </cell>
          <cell r="B911">
            <v>31300</v>
          </cell>
          <cell r="C911">
            <v>35800</v>
          </cell>
          <cell r="D911">
            <v>40250</v>
          </cell>
          <cell r="E911">
            <v>44700</v>
          </cell>
          <cell r="F911">
            <v>48300</v>
          </cell>
          <cell r="G911">
            <v>51900</v>
          </cell>
          <cell r="H911">
            <v>55450</v>
          </cell>
          <cell r="I911">
            <v>59050</v>
          </cell>
        </row>
        <row r="912">
          <cell r="A912" t="str">
            <v>Kimble-TX201380</v>
          </cell>
          <cell r="B912">
            <v>30100</v>
          </cell>
          <cell r="C912">
            <v>34400</v>
          </cell>
          <cell r="D912">
            <v>38700</v>
          </cell>
          <cell r="E912">
            <v>42950</v>
          </cell>
          <cell r="F912">
            <v>46400</v>
          </cell>
          <cell r="G912">
            <v>49850</v>
          </cell>
          <cell r="H912">
            <v>53300</v>
          </cell>
          <cell r="I912">
            <v>56700</v>
          </cell>
        </row>
        <row r="913">
          <cell r="A913" t="str">
            <v>King-TX201380</v>
          </cell>
          <cell r="B913">
            <v>30200</v>
          </cell>
          <cell r="C913">
            <v>34500</v>
          </cell>
          <cell r="D913">
            <v>38800</v>
          </cell>
          <cell r="E913">
            <v>43100</v>
          </cell>
          <cell r="F913">
            <v>46550</v>
          </cell>
          <cell r="G913">
            <v>50000</v>
          </cell>
          <cell r="H913">
            <v>53450</v>
          </cell>
          <cell r="I913">
            <v>56900</v>
          </cell>
        </row>
        <row r="914">
          <cell r="A914" t="str">
            <v>Kinney-TX201380</v>
          </cell>
          <cell r="B914">
            <v>28300</v>
          </cell>
          <cell r="C914">
            <v>32350</v>
          </cell>
          <cell r="D914">
            <v>36400</v>
          </cell>
          <cell r="E914">
            <v>40400</v>
          </cell>
          <cell r="F914">
            <v>43650</v>
          </cell>
          <cell r="G914">
            <v>46900</v>
          </cell>
          <cell r="H914">
            <v>50100</v>
          </cell>
          <cell r="I914">
            <v>53350</v>
          </cell>
        </row>
        <row r="915">
          <cell r="A915" t="str">
            <v>Kleberg-TX201380</v>
          </cell>
          <cell r="B915">
            <v>28300</v>
          </cell>
          <cell r="C915">
            <v>32350</v>
          </cell>
          <cell r="D915">
            <v>36400</v>
          </cell>
          <cell r="E915">
            <v>40400</v>
          </cell>
          <cell r="F915">
            <v>43650</v>
          </cell>
          <cell r="G915">
            <v>46900</v>
          </cell>
          <cell r="H915">
            <v>50100</v>
          </cell>
          <cell r="I915">
            <v>53350</v>
          </cell>
        </row>
        <row r="916">
          <cell r="A916" t="str">
            <v>Knox-TX201380</v>
          </cell>
          <cell r="B916">
            <v>28300</v>
          </cell>
          <cell r="C916">
            <v>32350</v>
          </cell>
          <cell r="D916">
            <v>36400</v>
          </cell>
          <cell r="E916">
            <v>40400</v>
          </cell>
          <cell r="F916">
            <v>43650</v>
          </cell>
          <cell r="G916">
            <v>46900</v>
          </cell>
          <cell r="H916">
            <v>50100</v>
          </cell>
          <cell r="I916">
            <v>53350</v>
          </cell>
        </row>
        <row r="917">
          <cell r="A917" t="str">
            <v>Lamar-TX201380</v>
          </cell>
          <cell r="B917">
            <v>29050</v>
          </cell>
          <cell r="C917">
            <v>33200</v>
          </cell>
          <cell r="D917">
            <v>37350</v>
          </cell>
          <cell r="E917">
            <v>41500</v>
          </cell>
          <cell r="F917">
            <v>44850</v>
          </cell>
          <cell r="G917">
            <v>48150</v>
          </cell>
          <cell r="H917">
            <v>51500</v>
          </cell>
          <cell r="I917">
            <v>54800</v>
          </cell>
        </row>
        <row r="918">
          <cell r="A918" t="str">
            <v>Lamb-TX201380</v>
          </cell>
          <cell r="B918">
            <v>28300</v>
          </cell>
          <cell r="C918">
            <v>32350</v>
          </cell>
          <cell r="D918">
            <v>36400</v>
          </cell>
          <cell r="E918">
            <v>40400</v>
          </cell>
          <cell r="F918">
            <v>43650</v>
          </cell>
          <cell r="G918">
            <v>46900</v>
          </cell>
          <cell r="H918">
            <v>50100</v>
          </cell>
          <cell r="I918">
            <v>53350</v>
          </cell>
        </row>
        <row r="919">
          <cell r="A919" t="str">
            <v>Lampasas-TX201380</v>
          </cell>
          <cell r="B919">
            <v>32250</v>
          </cell>
          <cell r="C919">
            <v>36850</v>
          </cell>
          <cell r="D919">
            <v>41450</v>
          </cell>
          <cell r="E919">
            <v>46050</v>
          </cell>
          <cell r="F919">
            <v>49750</v>
          </cell>
          <cell r="G919">
            <v>53450</v>
          </cell>
          <cell r="H919">
            <v>57150</v>
          </cell>
          <cell r="I919">
            <v>60800</v>
          </cell>
        </row>
        <row r="920">
          <cell r="A920" t="str">
            <v>La Salle-TX201380</v>
          </cell>
          <cell r="B920">
            <v>28300</v>
          </cell>
          <cell r="C920">
            <v>32350</v>
          </cell>
          <cell r="D920">
            <v>36400</v>
          </cell>
          <cell r="E920">
            <v>40400</v>
          </cell>
          <cell r="F920">
            <v>43650</v>
          </cell>
          <cell r="G920">
            <v>46900</v>
          </cell>
          <cell r="H920">
            <v>50100</v>
          </cell>
          <cell r="I920">
            <v>53350</v>
          </cell>
        </row>
        <row r="921">
          <cell r="A921" t="str">
            <v>Lavaca-TX201380</v>
          </cell>
          <cell r="B921">
            <v>30350</v>
          </cell>
          <cell r="C921">
            <v>34650</v>
          </cell>
          <cell r="D921">
            <v>39000</v>
          </cell>
          <cell r="E921">
            <v>43300</v>
          </cell>
          <cell r="F921">
            <v>46800</v>
          </cell>
          <cell r="G921">
            <v>50250</v>
          </cell>
          <cell r="H921">
            <v>53700</v>
          </cell>
          <cell r="I921">
            <v>57200</v>
          </cell>
        </row>
        <row r="922">
          <cell r="A922" t="str">
            <v>Lee-TX201380</v>
          </cell>
          <cell r="B922">
            <v>34750</v>
          </cell>
          <cell r="C922">
            <v>39700</v>
          </cell>
          <cell r="D922">
            <v>44650</v>
          </cell>
          <cell r="E922">
            <v>49600</v>
          </cell>
          <cell r="F922">
            <v>53600</v>
          </cell>
          <cell r="G922">
            <v>57550</v>
          </cell>
          <cell r="H922">
            <v>61550</v>
          </cell>
          <cell r="I922">
            <v>65500</v>
          </cell>
        </row>
        <row r="923">
          <cell r="A923" t="str">
            <v>Leon-TX201380</v>
          </cell>
          <cell r="B923">
            <v>30800</v>
          </cell>
          <cell r="C923">
            <v>35200</v>
          </cell>
          <cell r="D923">
            <v>39600</v>
          </cell>
          <cell r="E923">
            <v>44000</v>
          </cell>
          <cell r="F923">
            <v>47550</v>
          </cell>
          <cell r="G923">
            <v>51050</v>
          </cell>
          <cell r="H923">
            <v>54600</v>
          </cell>
          <cell r="I923">
            <v>58100</v>
          </cell>
        </row>
        <row r="924">
          <cell r="A924" t="str">
            <v>Liberty-TX201380</v>
          </cell>
          <cell r="B924">
            <v>37100</v>
          </cell>
          <cell r="C924">
            <v>42400</v>
          </cell>
          <cell r="D924">
            <v>47700</v>
          </cell>
          <cell r="E924">
            <v>52950</v>
          </cell>
          <cell r="F924">
            <v>57200</v>
          </cell>
          <cell r="G924">
            <v>61450</v>
          </cell>
          <cell r="H924">
            <v>65700</v>
          </cell>
          <cell r="I924">
            <v>69900</v>
          </cell>
        </row>
        <row r="925">
          <cell r="A925" t="str">
            <v>Limestone-TX201380</v>
          </cell>
          <cell r="B925">
            <v>29700</v>
          </cell>
          <cell r="C925">
            <v>33950</v>
          </cell>
          <cell r="D925">
            <v>38200</v>
          </cell>
          <cell r="E925">
            <v>42400</v>
          </cell>
          <cell r="F925">
            <v>45800</v>
          </cell>
          <cell r="G925">
            <v>49200</v>
          </cell>
          <cell r="H925">
            <v>52600</v>
          </cell>
          <cell r="I925">
            <v>56000</v>
          </cell>
        </row>
        <row r="926">
          <cell r="A926" t="str">
            <v>Lipscomb-TX201380</v>
          </cell>
          <cell r="B926">
            <v>32550</v>
          </cell>
          <cell r="C926">
            <v>37200</v>
          </cell>
          <cell r="D926">
            <v>41850</v>
          </cell>
          <cell r="E926">
            <v>46500</v>
          </cell>
          <cell r="F926">
            <v>50250</v>
          </cell>
          <cell r="G926">
            <v>53950</v>
          </cell>
          <cell r="H926">
            <v>57700</v>
          </cell>
          <cell r="I926">
            <v>61400</v>
          </cell>
        </row>
        <row r="927">
          <cell r="A927" t="str">
            <v>Live Oak-TX201380</v>
          </cell>
          <cell r="B927">
            <v>29050</v>
          </cell>
          <cell r="C927">
            <v>33200</v>
          </cell>
          <cell r="D927">
            <v>37350</v>
          </cell>
          <cell r="E927">
            <v>41500</v>
          </cell>
          <cell r="F927">
            <v>44850</v>
          </cell>
          <cell r="G927">
            <v>48150</v>
          </cell>
          <cell r="H927">
            <v>51500</v>
          </cell>
          <cell r="I927">
            <v>54800</v>
          </cell>
        </row>
        <row r="928">
          <cell r="A928" t="str">
            <v>Llano-TX201380</v>
          </cell>
          <cell r="B928">
            <v>31500</v>
          </cell>
          <cell r="C928">
            <v>36000</v>
          </cell>
          <cell r="D928">
            <v>40500</v>
          </cell>
          <cell r="E928">
            <v>44950</v>
          </cell>
          <cell r="F928">
            <v>48550</v>
          </cell>
          <cell r="G928">
            <v>52150</v>
          </cell>
          <cell r="H928">
            <v>55750</v>
          </cell>
          <cell r="I928">
            <v>59350</v>
          </cell>
        </row>
        <row r="929">
          <cell r="A929" t="str">
            <v>Loving-TX201380</v>
          </cell>
          <cell r="B929">
            <v>44100</v>
          </cell>
          <cell r="C929">
            <v>50400</v>
          </cell>
          <cell r="D929">
            <v>56700</v>
          </cell>
          <cell r="E929">
            <v>62950</v>
          </cell>
          <cell r="F929">
            <v>68000</v>
          </cell>
          <cell r="G929">
            <v>73050</v>
          </cell>
          <cell r="H929">
            <v>78100</v>
          </cell>
          <cell r="I929">
            <v>83100</v>
          </cell>
        </row>
        <row r="930">
          <cell r="A930" t="str">
            <v>Lubbock-TX201380</v>
          </cell>
          <cell r="B930">
            <v>31750</v>
          </cell>
          <cell r="C930">
            <v>36300</v>
          </cell>
          <cell r="D930">
            <v>40850</v>
          </cell>
          <cell r="E930">
            <v>45350</v>
          </cell>
          <cell r="F930">
            <v>49000</v>
          </cell>
          <cell r="G930">
            <v>52650</v>
          </cell>
          <cell r="H930">
            <v>56250</v>
          </cell>
          <cell r="I930">
            <v>59900</v>
          </cell>
        </row>
        <row r="931">
          <cell r="A931" t="str">
            <v>Lynn-TX201380</v>
          </cell>
          <cell r="B931">
            <v>28750</v>
          </cell>
          <cell r="C931">
            <v>32850</v>
          </cell>
          <cell r="D931">
            <v>36950</v>
          </cell>
          <cell r="E931">
            <v>41050</v>
          </cell>
          <cell r="F931">
            <v>44350</v>
          </cell>
          <cell r="G931">
            <v>47650</v>
          </cell>
          <cell r="H931">
            <v>50950</v>
          </cell>
          <cell r="I931">
            <v>54200</v>
          </cell>
        </row>
        <row r="932">
          <cell r="A932" t="str">
            <v>McCulloch-TX201380</v>
          </cell>
          <cell r="B932">
            <v>28300</v>
          </cell>
          <cell r="C932">
            <v>32350</v>
          </cell>
          <cell r="D932">
            <v>36400</v>
          </cell>
          <cell r="E932">
            <v>40400</v>
          </cell>
          <cell r="F932">
            <v>43650</v>
          </cell>
          <cell r="G932">
            <v>46900</v>
          </cell>
          <cell r="H932">
            <v>50100</v>
          </cell>
          <cell r="I932">
            <v>53350</v>
          </cell>
        </row>
        <row r="933">
          <cell r="A933" t="str">
            <v>McLennan-TX201380</v>
          </cell>
          <cell r="B933">
            <v>29150</v>
          </cell>
          <cell r="C933">
            <v>33300</v>
          </cell>
          <cell r="D933">
            <v>37450</v>
          </cell>
          <cell r="E933">
            <v>41600</v>
          </cell>
          <cell r="F933">
            <v>44950</v>
          </cell>
          <cell r="G933">
            <v>48300</v>
          </cell>
          <cell r="H933">
            <v>51600</v>
          </cell>
          <cell r="I933">
            <v>54950</v>
          </cell>
        </row>
        <row r="934">
          <cell r="A934" t="str">
            <v>McMullen-TX201380</v>
          </cell>
          <cell r="B934">
            <v>29600</v>
          </cell>
          <cell r="C934">
            <v>33800</v>
          </cell>
          <cell r="D934">
            <v>38050</v>
          </cell>
          <cell r="E934">
            <v>42250</v>
          </cell>
          <cell r="F934">
            <v>45650</v>
          </cell>
          <cell r="G934">
            <v>49050</v>
          </cell>
          <cell r="H934">
            <v>52400</v>
          </cell>
          <cell r="I934">
            <v>55800</v>
          </cell>
        </row>
        <row r="935">
          <cell r="A935" t="str">
            <v>Madison-TX201380</v>
          </cell>
          <cell r="B935">
            <v>28300</v>
          </cell>
          <cell r="C935">
            <v>32350</v>
          </cell>
          <cell r="D935">
            <v>36400</v>
          </cell>
          <cell r="E935">
            <v>40400</v>
          </cell>
          <cell r="F935">
            <v>43650</v>
          </cell>
          <cell r="G935">
            <v>46900</v>
          </cell>
          <cell r="H935">
            <v>50100</v>
          </cell>
          <cell r="I935">
            <v>53350</v>
          </cell>
        </row>
        <row r="936">
          <cell r="A936" t="str">
            <v>Marion-TX201380</v>
          </cell>
          <cell r="B936">
            <v>28300</v>
          </cell>
          <cell r="C936">
            <v>32350</v>
          </cell>
          <cell r="D936">
            <v>36400</v>
          </cell>
          <cell r="E936">
            <v>40400</v>
          </cell>
          <cell r="F936">
            <v>43650</v>
          </cell>
          <cell r="G936">
            <v>46900</v>
          </cell>
          <cell r="H936">
            <v>50100</v>
          </cell>
          <cell r="I936">
            <v>53350</v>
          </cell>
        </row>
        <row r="937">
          <cell r="A937" t="str">
            <v>Martin-TX201380</v>
          </cell>
          <cell r="B937">
            <v>28300</v>
          </cell>
          <cell r="C937">
            <v>32350</v>
          </cell>
          <cell r="D937">
            <v>36400</v>
          </cell>
          <cell r="E937">
            <v>40400</v>
          </cell>
          <cell r="F937">
            <v>43650</v>
          </cell>
          <cell r="G937">
            <v>46900</v>
          </cell>
          <cell r="H937">
            <v>50100</v>
          </cell>
          <cell r="I937">
            <v>53350</v>
          </cell>
        </row>
        <row r="938">
          <cell r="A938" t="str">
            <v>Mason-TX201380</v>
          </cell>
          <cell r="B938">
            <v>31500</v>
          </cell>
          <cell r="C938">
            <v>36000</v>
          </cell>
          <cell r="D938">
            <v>40500</v>
          </cell>
          <cell r="E938">
            <v>44950</v>
          </cell>
          <cell r="F938">
            <v>48550</v>
          </cell>
          <cell r="G938">
            <v>52150</v>
          </cell>
          <cell r="H938">
            <v>55750</v>
          </cell>
          <cell r="I938">
            <v>59350</v>
          </cell>
        </row>
        <row r="939">
          <cell r="A939" t="str">
            <v>Matagorda-TX201380</v>
          </cell>
          <cell r="B939">
            <v>28950</v>
          </cell>
          <cell r="C939">
            <v>33050</v>
          </cell>
          <cell r="D939">
            <v>37200</v>
          </cell>
          <cell r="E939">
            <v>41300</v>
          </cell>
          <cell r="F939">
            <v>44650</v>
          </cell>
          <cell r="G939">
            <v>47950</v>
          </cell>
          <cell r="H939">
            <v>51250</v>
          </cell>
          <cell r="I939">
            <v>54550</v>
          </cell>
        </row>
        <row r="940">
          <cell r="A940" t="str">
            <v>Maverick-TX201380</v>
          </cell>
          <cell r="B940">
            <v>28300</v>
          </cell>
          <cell r="C940">
            <v>32350</v>
          </cell>
          <cell r="D940">
            <v>36400</v>
          </cell>
          <cell r="E940">
            <v>40400</v>
          </cell>
          <cell r="F940">
            <v>43650</v>
          </cell>
          <cell r="G940">
            <v>46900</v>
          </cell>
          <cell r="H940">
            <v>50100</v>
          </cell>
          <cell r="I940">
            <v>53350</v>
          </cell>
        </row>
        <row r="941">
          <cell r="A941" t="str">
            <v>Medina-TX201380</v>
          </cell>
          <cell r="B941">
            <v>33550</v>
          </cell>
          <cell r="C941">
            <v>38350</v>
          </cell>
          <cell r="D941">
            <v>43150</v>
          </cell>
          <cell r="E941">
            <v>47900</v>
          </cell>
          <cell r="F941">
            <v>51750</v>
          </cell>
          <cell r="G941">
            <v>55600</v>
          </cell>
          <cell r="H941">
            <v>59400</v>
          </cell>
          <cell r="I941">
            <v>63250</v>
          </cell>
        </row>
        <row r="942">
          <cell r="A942" t="str">
            <v>Menard-TX201380</v>
          </cell>
          <cell r="B942">
            <v>30100</v>
          </cell>
          <cell r="C942">
            <v>34400</v>
          </cell>
          <cell r="D942">
            <v>38700</v>
          </cell>
          <cell r="E942">
            <v>42950</v>
          </cell>
          <cell r="F942">
            <v>46400</v>
          </cell>
          <cell r="G942">
            <v>49850</v>
          </cell>
          <cell r="H942">
            <v>53300</v>
          </cell>
          <cell r="I942">
            <v>56700</v>
          </cell>
        </row>
        <row r="943">
          <cell r="A943" t="str">
            <v>Midland-TX201380</v>
          </cell>
          <cell r="B943">
            <v>36500</v>
          </cell>
          <cell r="C943">
            <v>41700</v>
          </cell>
          <cell r="D943">
            <v>46900</v>
          </cell>
          <cell r="E943">
            <v>52100</v>
          </cell>
          <cell r="F943">
            <v>56300</v>
          </cell>
          <cell r="G943">
            <v>60450</v>
          </cell>
          <cell r="H943">
            <v>64650</v>
          </cell>
          <cell r="I943">
            <v>68800</v>
          </cell>
        </row>
        <row r="944">
          <cell r="A944" t="str">
            <v>Milam-TX201380</v>
          </cell>
          <cell r="B944">
            <v>28950</v>
          </cell>
          <cell r="C944">
            <v>33100</v>
          </cell>
          <cell r="D944">
            <v>37250</v>
          </cell>
          <cell r="E944">
            <v>41350</v>
          </cell>
          <cell r="F944">
            <v>44700</v>
          </cell>
          <cell r="G944">
            <v>48000</v>
          </cell>
          <cell r="H944">
            <v>51300</v>
          </cell>
          <cell r="I944">
            <v>54600</v>
          </cell>
        </row>
        <row r="945">
          <cell r="A945" t="str">
            <v>Mills-TX201380</v>
          </cell>
          <cell r="B945">
            <v>28300</v>
          </cell>
          <cell r="C945">
            <v>32350</v>
          </cell>
          <cell r="D945">
            <v>36400</v>
          </cell>
          <cell r="E945">
            <v>40400</v>
          </cell>
          <cell r="F945">
            <v>43650</v>
          </cell>
          <cell r="G945">
            <v>46900</v>
          </cell>
          <cell r="H945">
            <v>50100</v>
          </cell>
          <cell r="I945">
            <v>53350</v>
          </cell>
        </row>
        <row r="946">
          <cell r="A946" t="str">
            <v>Mitchell-TX201380</v>
          </cell>
          <cell r="B946">
            <v>28300</v>
          </cell>
          <cell r="C946">
            <v>32350</v>
          </cell>
          <cell r="D946">
            <v>36400</v>
          </cell>
          <cell r="E946">
            <v>40400</v>
          </cell>
          <cell r="F946">
            <v>43650</v>
          </cell>
          <cell r="G946">
            <v>46900</v>
          </cell>
          <cell r="H946">
            <v>50100</v>
          </cell>
          <cell r="I946">
            <v>53350</v>
          </cell>
        </row>
        <row r="947">
          <cell r="A947" t="str">
            <v>Montague-TX201380</v>
          </cell>
          <cell r="B947">
            <v>31550</v>
          </cell>
          <cell r="C947">
            <v>36050</v>
          </cell>
          <cell r="D947">
            <v>40550</v>
          </cell>
          <cell r="E947">
            <v>45050</v>
          </cell>
          <cell r="F947">
            <v>48700</v>
          </cell>
          <cell r="G947">
            <v>52300</v>
          </cell>
          <cell r="H947">
            <v>55900</v>
          </cell>
          <cell r="I947">
            <v>59500</v>
          </cell>
        </row>
        <row r="948">
          <cell r="A948" t="str">
            <v>Montgomery-TX201380</v>
          </cell>
          <cell r="B948">
            <v>37100</v>
          </cell>
          <cell r="C948">
            <v>42400</v>
          </cell>
          <cell r="D948">
            <v>47700</v>
          </cell>
          <cell r="E948">
            <v>52950</v>
          </cell>
          <cell r="F948">
            <v>57200</v>
          </cell>
          <cell r="G948">
            <v>61450</v>
          </cell>
          <cell r="H948">
            <v>65700</v>
          </cell>
          <cell r="I948">
            <v>69900</v>
          </cell>
        </row>
        <row r="949">
          <cell r="A949" t="str">
            <v>Moore-TX201380</v>
          </cell>
          <cell r="B949">
            <v>28950</v>
          </cell>
          <cell r="C949">
            <v>33100</v>
          </cell>
          <cell r="D949">
            <v>37250</v>
          </cell>
          <cell r="E949">
            <v>41350</v>
          </cell>
          <cell r="F949">
            <v>44700</v>
          </cell>
          <cell r="G949">
            <v>48000</v>
          </cell>
          <cell r="H949">
            <v>51300</v>
          </cell>
          <cell r="I949">
            <v>54600</v>
          </cell>
        </row>
        <row r="950">
          <cell r="A950" t="str">
            <v>Morris-TX201380</v>
          </cell>
          <cell r="B950">
            <v>29550</v>
          </cell>
          <cell r="C950">
            <v>33750</v>
          </cell>
          <cell r="D950">
            <v>37950</v>
          </cell>
          <cell r="E950">
            <v>42150</v>
          </cell>
          <cell r="F950">
            <v>45550</v>
          </cell>
          <cell r="G950">
            <v>48900</v>
          </cell>
          <cell r="H950">
            <v>52300</v>
          </cell>
          <cell r="I950">
            <v>55650</v>
          </cell>
        </row>
        <row r="951">
          <cell r="A951" t="str">
            <v>Motley-TX201380</v>
          </cell>
          <cell r="B951">
            <v>28300</v>
          </cell>
          <cell r="C951">
            <v>32350</v>
          </cell>
          <cell r="D951">
            <v>36400</v>
          </cell>
          <cell r="E951">
            <v>40400</v>
          </cell>
          <cell r="F951">
            <v>43650</v>
          </cell>
          <cell r="G951">
            <v>46900</v>
          </cell>
          <cell r="H951">
            <v>50100</v>
          </cell>
          <cell r="I951">
            <v>53350</v>
          </cell>
        </row>
        <row r="952">
          <cell r="A952" t="str">
            <v>Nacogdoches-TX201380</v>
          </cell>
          <cell r="B952">
            <v>28300</v>
          </cell>
          <cell r="C952">
            <v>32350</v>
          </cell>
          <cell r="D952">
            <v>36400</v>
          </cell>
          <cell r="E952">
            <v>40400</v>
          </cell>
          <cell r="F952">
            <v>43650</v>
          </cell>
          <cell r="G952">
            <v>46900</v>
          </cell>
          <cell r="H952">
            <v>50100</v>
          </cell>
          <cell r="I952">
            <v>53350</v>
          </cell>
        </row>
        <row r="953">
          <cell r="A953" t="str">
            <v>Navarro-TX201380</v>
          </cell>
          <cell r="B953">
            <v>29250</v>
          </cell>
          <cell r="C953">
            <v>33400</v>
          </cell>
          <cell r="D953">
            <v>37600</v>
          </cell>
          <cell r="E953">
            <v>41750</v>
          </cell>
          <cell r="F953">
            <v>45100</v>
          </cell>
          <cell r="G953">
            <v>48450</v>
          </cell>
          <cell r="H953">
            <v>51800</v>
          </cell>
          <cell r="I953">
            <v>55150</v>
          </cell>
        </row>
        <row r="954">
          <cell r="A954" t="str">
            <v>Newton-TX201380</v>
          </cell>
          <cell r="B954">
            <v>28300</v>
          </cell>
          <cell r="C954">
            <v>32350</v>
          </cell>
          <cell r="D954">
            <v>36400</v>
          </cell>
          <cell r="E954">
            <v>40400</v>
          </cell>
          <cell r="F954">
            <v>43650</v>
          </cell>
          <cell r="G954">
            <v>46900</v>
          </cell>
          <cell r="H954">
            <v>50100</v>
          </cell>
          <cell r="I954">
            <v>53350</v>
          </cell>
        </row>
        <row r="955">
          <cell r="A955" t="str">
            <v>Nolan-TX201380</v>
          </cell>
          <cell r="B955">
            <v>28800</v>
          </cell>
          <cell r="C955">
            <v>32900</v>
          </cell>
          <cell r="D955">
            <v>37000</v>
          </cell>
          <cell r="E955">
            <v>41100</v>
          </cell>
          <cell r="F955">
            <v>44400</v>
          </cell>
          <cell r="G955">
            <v>47700</v>
          </cell>
          <cell r="H955">
            <v>51000</v>
          </cell>
          <cell r="I955">
            <v>54300</v>
          </cell>
        </row>
        <row r="956">
          <cell r="A956" t="str">
            <v>Nueces-TX201380</v>
          </cell>
          <cell r="B956">
            <v>29550</v>
          </cell>
          <cell r="C956">
            <v>33750</v>
          </cell>
          <cell r="D956">
            <v>37950</v>
          </cell>
          <cell r="E956">
            <v>42150</v>
          </cell>
          <cell r="F956">
            <v>45550</v>
          </cell>
          <cell r="G956">
            <v>48900</v>
          </cell>
          <cell r="H956">
            <v>52300</v>
          </cell>
          <cell r="I956">
            <v>55650</v>
          </cell>
        </row>
        <row r="957">
          <cell r="A957" t="str">
            <v>Ochiltree-TX201380</v>
          </cell>
          <cell r="B957">
            <v>35100</v>
          </cell>
          <cell r="C957">
            <v>40100</v>
          </cell>
          <cell r="D957">
            <v>45100</v>
          </cell>
          <cell r="E957">
            <v>50100</v>
          </cell>
          <cell r="F957">
            <v>54150</v>
          </cell>
          <cell r="G957">
            <v>58150</v>
          </cell>
          <cell r="H957">
            <v>62150</v>
          </cell>
          <cell r="I957">
            <v>66150</v>
          </cell>
        </row>
        <row r="958">
          <cell r="A958" t="str">
            <v>Oldham-TX201380</v>
          </cell>
          <cell r="B958">
            <v>32250</v>
          </cell>
          <cell r="C958">
            <v>36850</v>
          </cell>
          <cell r="D958">
            <v>41450</v>
          </cell>
          <cell r="E958">
            <v>46050</v>
          </cell>
          <cell r="F958">
            <v>49750</v>
          </cell>
          <cell r="G958">
            <v>53450</v>
          </cell>
          <cell r="H958">
            <v>57150</v>
          </cell>
          <cell r="I958">
            <v>60800</v>
          </cell>
        </row>
        <row r="959">
          <cell r="A959" t="str">
            <v>Orange-TX201380</v>
          </cell>
          <cell r="B959">
            <v>30650</v>
          </cell>
          <cell r="C959">
            <v>35000</v>
          </cell>
          <cell r="D959">
            <v>39400</v>
          </cell>
          <cell r="E959">
            <v>43750</v>
          </cell>
          <cell r="F959">
            <v>47250</v>
          </cell>
          <cell r="G959">
            <v>50750</v>
          </cell>
          <cell r="H959">
            <v>54250</v>
          </cell>
          <cell r="I959">
            <v>57750</v>
          </cell>
        </row>
        <row r="960">
          <cell r="A960" t="str">
            <v>Palo Pinto-TX201380</v>
          </cell>
          <cell r="B960">
            <v>28950</v>
          </cell>
          <cell r="C960">
            <v>33100</v>
          </cell>
          <cell r="D960">
            <v>37250</v>
          </cell>
          <cell r="E960">
            <v>41350</v>
          </cell>
          <cell r="F960">
            <v>44700</v>
          </cell>
          <cell r="G960">
            <v>48000</v>
          </cell>
          <cell r="H960">
            <v>51300</v>
          </cell>
          <cell r="I960">
            <v>54600</v>
          </cell>
        </row>
        <row r="961">
          <cell r="A961" t="str">
            <v>Panola-TX201380</v>
          </cell>
          <cell r="B961">
            <v>29650</v>
          </cell>
          <cell r="C961">
            <v>33850</v>
          </cell>
          <cell r="D961">
            <v>38100</v>
          </cell>
          <cell r="E961">
            <v>42300</v>
          </cell>
          <cell r="F961">
            <v>45700</v>
          </cell>
          <cell r="G961">
            <v>49100</v>
          </cell>
          <cell r="H961">
            <v>52500</v>
          </cell>
          <cell r="I961">
            <v>55850</v>
          </cell>
        </row>
        <row r="962">
          <cell r="A962" t="str">
            <v>Parker-TX201380</v>
          </cell>
          <cell r="B962">
            <v>36900</v>
          </cell>
          <cell r="C962">
            <v>42150</v>
          </cell>
          <cell r="D962">
            <v>47400</v>
          </cell>
          <cell r="E962">
            <v>52650</v>
          </cell>
          <cell r="F962">
            <v>56900</v>
          </cell>
          <cell r="G962">
            <v>61100</v>
          </cell>
          <cell r="H962">
            <v>65300</v>
          </cell>
          <cell r="I962">
            <v>69500</v>
          </cell>
        </row>
        <row r="963">
          <cell r="A963" t="str">
            <v>Parmer-TX201380</v>
          </cell>
          <cell r="B963">
            <v>28300</v>
          </cell>
          <cell r="C963">
            <v>32350</v>
          </cell>
          <cell r="D963">
            <v>36400</v>
          </cell>
          <cell r="E963">
            <v>40400</v>
          </cell>
          <cell r="F963">
            <v>43650</v>
          </cell>
          <cell r="G963">
            <v>46900</v>
          </cell>
          <cell r="H963">
            <v>50100</v>
          </cell>
          <cell r="I963">
            <v>53350</v>
          </cell>
        </row>
        <row r="964">
          <cell r="A964" t="str">
            <v>Pecos-TX201380</v>
          </cell>
          <cell r="B964">
            <v>28300</v>
          </cell>
          <cell r="C964">
            <v>32350</v>
          </cell>
          <cell r="D964">
            <v>36400</v>
          </cell>
          <cell r="E964">
            <v>40400</v>
          </cell>
          <cell r="F964">
            <v>43650</v>
          </cell>
          <cell r="G964">
            <v>46900</v>
          </cell>
          <cell r="H964">
            <v>50100</v>
          </cell>
          <cell r="I964">
            <v>53350</v>
          </cell>
        </row>
        <row r="965">
          <cell r="A965" t="str">
            <v>Polk-TX201380</v>
          </cell>
          <cell r="B965">
            <v>28300</v>
          </cell>
          <cell r="C965">
            <v>32350</v>
          </cell>
          <cell r="D965">
            <v>36400</v>
          </cell>
          <cell r="E965">
            <v>40400</v>
          </cell>
          <cell r="F965">
            <v>43650</v>
          </cell>
          <cell r="G965">
            <v>46900</v>
          </cell>
          <cell r="H965">
            <v>50100</v>
          </cell>
          <cell r="I965">
            <v>53350</v>
          </cell>
        </row>
        <row r="966">
          <cell r="A966" t="str">
            <v>Potter-TX201380</v>
          </cell>
          <cell r="B966">
            <v>34650</v>
          </cell>
          <cell r="C966">
            <v>39600</v>
          </cell>
          <cell r="D966">
            <v>44550</v>
          </cell>
          <cell r="E966">
            <v>49450</v>
          </cell>
          <cell r="F966">
            <v>53450</v>
          </cell>
          <cell r="G966">
            <v>57400</v>
          </cell>
          <cell r="H966">
            <v>61350</v>
          </cell>
          <cell r="I966">
            <v>65300</v>
          </cell>
        </row>
        <row r="967">
          <cell r="A967" t="str">
            <v>Presidio-TX201380</v>
          </cell>
          <cell r="B967">
            <v>28300</v>
          </cell>
          <cell r="C967">
            <v>32350</v>
          </cell>
          <cell r="D967">
            <v>36400</v>
          </cell>
          <cell r="E967">
            <v>40400</v>
          </cell>
          <cell r="F967">
            <v>43650</v>
          </cell>
          <cell r="G967">
            <v>46900</v>
          </cell>
          <cell r="H967">
            <v>50100</v>
          </cell>
          <cell r="I967">
            <v>53350</v>
          </cell>
        </row>
        <row r="968">
          <cell r="A968" t="str">
            <v>Rains-TX201380</v>
          </cell>
          <cell r="B968">
            <v>29600</v>
          </cell>
          <cell r="C968">
            <v>33800</v>
          </cell>
          <cell r="D968">
            <v>38050</v>
          </cell>
          <cell r="E968">
            <v>42250</v>
          </cell>
          <cell r="F968">
            <v>45650</v>
          </cell>
          <cell r="G968">
            <v>49050</v>
          </cell>
          <cell r="H968">
            <v>52400</v>
          </cell>
          <cell r="I968">
            <v>55800</v>
          </cell>
        </row>
        <row r="969">
          <cell r="A969" t="str">
            <v>Randall-TX201380</v>
          </cell>
          <cell r="B969">
            <v>34650</v>
          </cell>
          <cell r="C969">
            <v>39600</v>
          </cell>
          <cell r="D969">
            <v>44550</v>
          </cell>
          <cell r="E969">
            <v>49450</v>
          </cell>
          <cell r="F969">
            <v>53450</v>
          </cell>
          <cell r="G969">
            <v>57400</v>
          </cell>
          <cell r="H969">
            <v>61350</v>
          </cell>
          <cell r="I969">
            <v>65300</v>
          </cell>
        </row>
        <row r="970">
          <cell r="A970" t="str">
            <v>Reagan-TX201380</v>
          </cell>
          <cell r="B970">
            <v>30350</v>
          </cell>
          <cell r="C970">
            <v>34700</v>
          </cell>
          <cell r="D970">
            <v>39050</v>
          </cell>
          <cell r="E970">
            <v>43350</v>
          </cell>
          <cell r="F970">
            <v>46850</v>
          </cell>
          <cell r="G970">
            <v>50300</v>
          </cell>
          <cell r="H970">
            <v>53800</v>
          </cell>
          <cell r="I970">
            <v>57250</v>
          </cell>
        </row>
        <row r="971">
          <cell r="A971" t="str">
            <v>Real-TX201380</v>
          </cell>
          <cell r="B971">
            <v>28300</v>
          </cell>
          <cell r="C971">
            <v>32350</v>
          </cell>
          <cell r="D971">
            <v>36400</v>
          </cell>
          <cell r="E971">
            <v>40400</v>
          </cell>
          <cell r="F971">
            <v>43650</v>
          </cell>
          <cell r="G971">
            <v>46900</v>
          </cell>
          <cell r="H971">
            <v>50100</v>
          </cell>
          <cell r="I971">
            <v>53350</v>
          </cell>
        </row>
        <row r="972">
          <cell r="A972" t="str">
            <v>Red River-TX201380</v>
          </cell>
          <cell r="B972">
            <v>28300</v>
          </cell>
          <cell r="C972">
            <v>32350</v>
          </cell>
          <cell r="D972">
            <v>36400</v>
          </cell>
          <cell r="E972">
            <v>40400</v>
          </cell>
          <cell r="F972">
            <v>43650</v>
          </cell>
          <cell r="G972">
            <v>46900</v>
          </cell>
          <cell r="H972">
            <v>50100</v>
          </cell>
          <cell r="I972">
            <v>53350</v>
          </cell>
        </row>
        <row r="973">
          <cell r="A973" t="str">
            <v>Reeves-TX201380</v>
          </cell>
          <cell r="B973">
            <v>28300</v>
          </cell>
          <cell r="C973">
            <v>32350</v>
          </cell>
          <cell r="D973">
            <v>36400</v>
          </cell>
          <cell r="E973">
            <v>40400</v>
          </cell>
          <cell r="F973">
            <v>43650</v>
          </cell>
          <cell r="G973">
            <v>46900</v>
          </cell>
          <cell r="H973">
            <v>50100</v>
          </cell>
          <cell r="I973">
            <v>53350</v>
          </cell>
        </row>
        <row r="974">
          <cell r="A974" t="str">
            <v>Refugio-TX201380</v>
          </cell>
          <cell r="B974">
            <v>28950</v>
          </cell>
          <cell r="C974">
            <v>33100</v>
          </cell>
          <cell r="D974">
            <v>37250</v>
          </cell>
          <cell r="E974">
            <v>41350</v>
          </cell>
          <cell r="F974">
            <v>44700</v>
          </cell>
          <cell r="G974">
            <v>48000</v>
          </cell>
          <cell r="H974">
            <v>51300</v>
          </cell>
          <cell r="I974">
            <v>54600</v>
          </cell>
        </row>
        <row r="975">
          <cell r="A975" t="str">
            <v>Roberts-TX201380</v>
          </cell>
          <cell r="B975">
            <v>37750</v>
          </cell>
          <cell r="C975">
            <v>43150</v>
          </cell>
          <cell r="D975">
            <v>48550</v>
          </cell>
          <cell r="E975">
            <v>53900</v>
          </cell>
          <cell r="F975">
            <v>58250</v>
          </cell>
          <cell r="G975">
            <v>62550</v>
          </cell>
          <cell r="H975">
            <v>66850</v>
          </cell>
          <cell r="I975">
            <v>71150</v>
          </cell>
        </row>
        <row r="976">
          <cell r="A976" t="str">
            <v>Robertson-TX201380</v>
          </cell>
          <cell r="B976">
            <v>31000</v>
          </cell>
          <cell r="C976">
            <v>35400</v>
          </cell>
          <cell r="D976">
            <v>39850</v>
          </cell>
          <cell r="E976">
            <v>44250</v>
          </cell>
          <cell r="F976">
            <v>47800</v>
          </cell>
          <cell r="G976">
            <v>51350</v>
          </cell>
          <cell r="H976">
            <v>54900</v>
          </cell>
          <cell r="I976">
            <v>58450</v>
          </cell>
        </row>
        <row r="977">
          <cell r="A977" t="str">
            <v>Rockwall-TX201380</v>
          </cell>
          <cell r="B977">
            <v>37800</v>
          </cell>
          <cell r="C977">
            <v>43200</v>
          </cell>
          <cell r="D977">
            <v>48600</v>
          </cell>
          <cell r="E977">
            <v>54000</v>
          </cell>
          <cell r="F977">
            <v>58350</v>
          </cell>
          <cell r="G977">
            <v>62650</v>
          </cell>
          <cell r="H977">
            <v>67000</v>
          </cell>
          <cell r="I977">
            <v>71300</v>
          </cell>
        </row>
        <row r="978">
          <cell r="A978" t="str">
            <v>Runnels-TX201380</v>
          </cell>
          <cell r="B978">
            <v>28300</v>
          </cell>
          <cell r="C978">
            <v>32350</v>
          </cell>
          <cell r="D978">
            <v>36400</v>
          </cell>
          <cell r="E978">
            <v>40400</v>
          </cell>
          <cell r="F978">
            <v>43650</v>
          </cell>
          <cell r="G978">
            <v>46900</v>
          </cell>
          <cell r="H978">
            <v>50100</v>
          </cell>
          <cell r="I978">
            <v>53350</v>
          </cell>
        </row>
        <row r="979">
          <cell r="A979" t="str">
            <v>Rusk-TX201380</v>
          </cell>
          <cell r="B979">
            <v>32600</v>
          </cell>
          <cell r="C979">
            <v>37250</v>
          </cell>
          <cell r="D979">
            <v>41900</v>
          </cell>
          <cell r="E979">
            <v>46550</v>
          </cell>
          <cell r="F979">
            <v>50300</v>
          </cell>
          <cell r="G979">
            <v>54000</v>
          </cell>
          <cell r="H979">
            <v>57750</v>
          </cell>
          <cell r="I979">
            <v>61450</v>
          </cell>
        </row>
        <row r="980">
          <cell r="A980" t="str">
            <v>Sabine-TX201380</v>
          </cell>
          <cell r="B980">
            <v>28300</v>
          </cell>
          <cell r="C980">
            <v>32350</v>
          </cell>
          <cell r="D980">
            <v>36400</v>
          </cell>
          <cell r="E980">
            <v>40400</v>
          </cell>
          <cell r="F980">
            <v>43650</v>
          </cell>
          <cell r="G980">
            <v>46900</v>
          </cell>
          <cell r="H980">
            <v>50100</v>
          </cell>
          <cell r="I980">
            <v>53350</v>
          </cell>
        </row>
        <row r="981">
          <cell r="A981" t="str">
            <v>San Augustine-TX201380</v>
          </cell>
          <cell r="B981">
            <v>28300</v>
          </cell>
          <cell r="C981">
            <v>32350</v>
          </cell>
          <cell r="D981">
            <v>36400</v>
          </cell>
          <cell r="E981">
            <v>40400</v>
          </cell>
          <cell r="F981">
            <v>43650</v>
          </cell>
          <cell r="G981">
            <v>46900</v>
          </cell>
          <cell r="H981">
            <v>50100</v>
          </cell>
          <cell r="I981">
            <v>53350</v>
          </cell>
        </row>
        <row r="982">
          <cell r="A982" t="str">
            <v>San Jacinto-TX201380</v>
          </cell>
          <cell r="B982">
            <v>37100</v>
          </cell>
          <cell r="C982">
            <v>42400</v>
          </cell>
          <cell r="D982">
            <v>47700</v>
          </cell>
          <cell r="E982">
            <v>52950</v>
          </cell>
          <cell r="F982">
            <v>57200</v>
          </cell>
          <cell r="G982">
            <v>61450</v>
          </cell>
          <cell r="H982">
            <v>65700</v>
          </cell>
          <cell r="I982">
            <v>69900</v>
          </cell>
        </row>
        <row r="983">
          <cell r="A983" t="str">
            <v>San Patricio-TX201380</v>
          </cell>
          <cell r="B983">
            <v>29550</v>
          </cell>
          <cell r="C983">
            <v>33750</v>
          </cell>
          <cell r="D983">
            <v>37950</v>
          </cell>
          <cell r="E983">
            <v>42150</v>
          </cell>
          <cell r="F983">
            <v>45550</v>
          </cell>
          <cell r="G983">
            <v>48900</v>
          </cell>
          <cell r="H983">
            <v>52300</v>
          </cell>
          <cell r="I983">
            <v>55650</v>
          </cell>
        </row>
        <row r="984">
          <cell r="A984" t="str">
            <v>San Saba-TX201380</v>
          </cell>
          <cell r="B984">
            <v>28300</v>
          </cell>
          <cell r="C984">
            <v>32350</v>
          </cell>
          <cell r="D984">
            <v>36400</v>
          </cell>
          <cell r="E984">
            <v>40400</v>
          </cell>
          <cell r="F984">
            <v>43650</v>
          </cell>
          <cell r="G984">
            <v>46900</v>
          </cell>
          <cell r="H984">
            <v>50100</v>
          </cell>
          <cell r="I984">
            <v>53350</v>
          </cell>
        </row>
        <row r="985">
          <cell r="A985" t="str">
            <v>Schleicher-TX201380</v>
          </cell>
          <cell r="B985">
            <v>30950</v>
          </cell>
          <cell r="C985">
            <v>35350</v>
          </cell>
          <cell r="D985">
            <v>39750</v>
          </cell>
          <cell r="E985">
            <v>44150</v>
          </cell>
          <cell r="F985">
            <v>47700</v>
          </cell>
          <cell r="G985">
            <v>51250</v>
          </cell>
          <cell r="H985">
            <v>54750</v>
          </cell>
          <cell r="I985">
            <v>58300</v>
          </cell>
        </row>
        <row r="986">
          <cell r="A986" t="str">
            <v>Scurry-TX201380</v>
          </cell>
          <cell r="B986">
            <v>31200</v>
          </cell>
          <cell r="C986">
            <v>35650</v>
          </cell>
          <cell r="D986">
            <v>40100</v>
          </cell>
          <cell r="E986">
            <v>44550</v>
          </cell>
          <cell r="F986">
            <v>48150</v>
          </cell>
          <cell r="G986">
            <v>51700</v>
          </cell>
          <cell r="H986">
            <v>55250</v>
          </cell>
          <cell r="I986">
            <v>58850</v>
          </cell>
        </row>
        <row r="987">
          <cell r="A987" t="str">
            <v>Shackelford-TX201380</v>
          </cell>
          <cell r="B987">
            <v>31850</v>
          </cell>
          <cell r="C987">
            <v>36400</v>
          </cell>
          <cell r="D987">
            <v>40950</v>
          </cell>
          <cell r="E987">
            <v>45450</v>
          </cell>
          <cell r="F987">
            <v>49100</v>
          </cell>
          <cell r="G987">
            <v>52750</v>
          </cell>
          <cell r="H987">
            <v>56400</v>
          </cell>
          <cell r="I987">
            <v>60000</v>
          </cell>
        </row>
        <row r="988">
          <cell r="A988" t="str">
            <v>Shelby-TX201380</v>
          </cell>
          <cell r="B988">
            <v>28300</v>
          </cell>
          <cell r="C988">
            <v>32350</v>
          </cell>
          <cell r="D988">
            <v>36400</v>
          </cell>
          <cell r="E988">
            <v>40400</v>
          </cell>
          <cell r="F988">
            <v>43650</v>
          </cell>
          <cell r="G988">
            <v>46900</v>
          </cell>
          <cell r="H988">
            <v>50100</v>
          </cell>
          <cell r="I988">
            <v>53350</v>
          </cell>
        </row>
        <row r="989">
          <cell r="A989" t="str">
            <v>Sherman-TX201380</v>
          </cell>
          <cell r="B989">
            <v>32100</v>
          </cell>
          <cell r="C989">
            <v>36650</v>
          </cell>
          <cell r="D989">
            <v>41250</v>
          </cell>
          <cell r="E989">
            <v>45800</v>
          </cell>
          <cell r="F989">
            <v>49500</v>
          </cell>
          <cell r="G989">
            <v>53150</v>
          </cell>
          <cell r="H989">
            <v>56800</v>
          </cell>
          <cell r="I989">
            <v>60500</v>
          </cell>
        </row>
        <row r="990">
          <cell r="A990" t="str">
            <v>Smith-TX201380</v>
          </cell>
          <cell r="B990">
            <v>34500</v>
          </cell>
          <cell r="C990">
            <v>39400</v>
          </cell>
          <cell r="D990">
            <v>44350</v>
          </cell>
          <cell r="E990">
            <v>49250</v>
          </cell>
          <cell r="F990">
            <v>53200</v>
          </cell>
          <cell r="G990">
            <v>57150</v>
          </cell>
          <cell r="H990">
            <v>61100</v>
          </cell>
          <cell r="I990">
            <v>65050</v>
          </cell>
        </row>
        <row r="991">
          <cell r="A991" t="str">
            <v>Somervell-TX201380</v>
          </cell>
          <cell r="B991">
            <v>38300</v>
          </cell>
          <cell r="C991">
            <v>43800</v>
          </cell>
          <cell r="D991">
            <v>49250</v>
          </cell>
          <cell r="E991">
            <v>54700</v>
          </cell>
          <cell r="F991">
            <v>59100</v>
          </cell>
          <cell r="G991">
            <v>63500</v>
          </cell>
          <cell r="H991">
            <v>67850</v>
          </cell>
          <cell r="I991">
            <v>72250</v>
          </cell>
        </row>
        <row r="992">
          <cell r="A992" t="str">
            <v>Starr-TX201380</v>
          </cell>
          <cell r="B992">
            <v>28300</v>
          </cell>
          <cell r="C992">
            <v>32350</v>
          </cell>
          <cell r="D992">
            <v>36400</v>
          </cell>
          <cell r="E992">
            <v>40400</v>
          </cell>
          <cell r="F992">
            <v>43650</v>
          </cell>
          <cell r="G992">
            <v>46900</v>
          </cell>
          <cell r="H992">
            <v>50100</v>
          </cell>
          <cell r="I992">
            <v>53350</v>
          </cell>
        </row>
        <row r="993">
          <cell r="A993" t="str">
            <v>Stephens-TX201380</v>
          </cell>
          <cell r="B993">
            <v>28300</v>
          </cell>
          <cell r="C993">
            <v>32350</v>
          </cell>
          <cell r="D993">
            <v>36400</v>
          </cell>
          <cell r="E993">
            <v>40400</v>
          </cell>
          <cell r="F993">
            <v>43650</v>
          </cell>
          <cell r="G993">
            <v>46900</v>
          </cell>
          <cell r="H993">
            <v>50100</v>
          </cell>
          <cell r="I993">
            <v>53350</v>
          </cell>
        </row>
        <row r="994">
          <cell r="A994" t="str">
            <v>Sterling-TX201380</v>
          </cell>
          <cell r="B994">
            <v>30200</v>
          </cell>
          <cell r="C994">
            <v>34500</v>
          </cell>
          <cell r="D994">
            <v>38800</v>
          </cell>
          <cell r="E994">
            <v>43100</v>
          </cell>
          <cell r="F994">
            <v>46550</v>
          </cell>
          <cell r="G994">
            <v>50000</v>
          </cell>
          <cell r="H994">
            <v>53450</v>
          </cell>
          <cell r="I994">
            <v>56900</v>
          </cell>
        </row>
        <row r="995">
          <cell r="A995" t="str">
            <v>Stonewall-TX201380</v>
          </cell>
          <cell r="B995">
            <v>30100</v>
          </cell>
          <cell r="C995">
            <v>34400</v>
          </cell>
          <cell r="D995">
            <v>38700</v>
          </cell>
          <cell r="E995">
            <v>42950</v>
          </cell>
          <cell r="F995">
            <v>46400</v>
          </cell>
          <cell r="G995">
            <v>49850</v>
          </cell>
          <cell r="H995">
            <v>53300</v>
          </cell>
          <cell r="I995">
            <v>56700</v>
          </cell>
        </row>
        <row r="996">
          <cell r="A996" t="str">
            <v>Sutton-TX201380</v>
          </cell>
          <cell r="B996">
            <v>31500</v>
          </cell>
          <cell r="C996">
            <v>36000</v>
          </cell>
          <cell r="D996">
            <v>40500</v>
          </cell>
          <cell r="E996">
            <v>44950</v>
          </cell>
          <cell r="F996">
            <v>48550</v>
          </cell>
          <cell r="G996">
            <v>52150</v>
          </cell>
          <cell r="H996">
            <v>55750</v>
          </cell>
          <cell r="I996">
            <v>59350</v>
          </cell>
        </row>
        <row r="997">
          <cell r="A997" t="str">
            <v>Swisher-TX201380</v>
          </cell>
          <cell r="B997">
            <v>28950</v>
          </cell>
          <cell r="C997">
            <v>33100</v>
          </cell>
          <cell r="D997">
            <v>37250</v>
          </cell>
          <cell r="E997">
            <v>41350</v>
          </cell>
          <cell r="F997">
            <v>44700</v>
          </cell>
          <cell r="G997">
            <v>48000</v>
          </cell>
          <cell r="H997">
            <v>51300</v>
          </cell>
          <cell r="I997">
            <v>54600</v>
          </cell>
        </row>
        <row r="998">
          <cell r="A998" t="str">
            <v>Tarrant-TX201380</v>
          </cell>
          <cell r="B998">
            <v>36900</v>
          </cell>
          <cell r="C998">
            <v>42150</v>
          </cell>
          <cell r="D998">
            <v>47400</v>
          </cell>
          <cell r="E998">
            <v>52650</v>
          </cell>
          <cell r="F998">
            <v>56900</v>
          </cell>
          <cell r="G998">
            <v>61100</v>
          </cell>
          <cell r="H998">
            <v>65300</v>
          </cell>
          <cell r="I998">
            <v>69500</v>
          </cell>
        </row>
        <row r="999">
          <cell r="A999" t="str">
            <v>Taylor-TX201380</v>
          </cell>
          <cell r="B999">
            <v>30750</v>
          </cell>
          <cell r="C999">
            <v>35150</v>
          </cell>
          <cell r="D999">
            <v>39550</v>
          </cell>
          <cell r="E999">
            <v>43900</v>
          </cell>
          <cell r="F999">
            <v>47450</v>
          </cell>
          <cell r="G999">
            <v>50950</v>
          </cell>
          <cell r="H999">
            <v>54450</v>
          </cell>
          <cell r="I999">
            <v>57950</v>
          </cell>
        </row>
        <row r="1000">
          <cell r="A1000" t="str">
            <v>Terrell-TX201380</v>
          </cell>
          <cell r="B1000">
            <v>28300</v>
          </cell>
          <cell r="C1000">
            <v>32350</v>
          </cell>
          <cell r="D1000">
            <v>36400</v>
          </cell>
          <cell r="E1000">
            <v>40400</v>
          </cell>
          <cell r="F1000">
            <v>43650</v>
          </cell>
          <cell r="G1000">
            <v>46900</v>
          </cell>
          <cell r="H1000">
            <v>50100</v>
          </cell>
          <cell r="I1000">
            <v>53350</v>
          </cell>
        </row>
        <row r="1001">
          <cell r="A1001" t="str">
            <v>Terry-TX201380</v>
          </cell>
          <cell r="B1001">
            <v>28750</v>
          </cell>
          <cell r="C1001">
            <v>32850</v>
          </cell>
          <cell r="D1001">
            <v>36950</v>
          </cell>
          <cell r="E1001">
            <v>41050</v>
          </cell>
          <cell r="F1001">
            <v>44350</v>
          </cell>
          <cell r="G1001">
            <v>47650</v>
          </cell>
          <cell r="H1001">
            <v>50950</v>
          </cell>
          <cell r="I1001">
            <v>54200</v>
          </cell>
        </row>
        <row r="1002">
          <cell r="A1002" t="str">
            <v>Throckmorton-TX201380</v>
          </cell>
          <cell r="B1002">
            <v>28300</v>
          </cell>
          <cell r="C1002">
            <v>32350</v>
          </cell>
          <cell r="D1002">
            <v>36400</v>
          </cell>
          <cell r="E1002">
            <v>40400</v>
          </cell>
          <cell r="F1002">
            <v>43650</v>
          </cell>
          <cell r="G1002">
            <v>46900</v>
          </cell>
          <cell r="H1002">
            <v>50100</v>
          </cell>
          <cell r="I1002">
            <v>53350</v>
          </cell>
        </row>
        <row r="1003">
          <cell r="A1003" t="str">
            <v>Titus-TX201380</v>
          </cell>
          <cell r="B1003">
            <v>28300</v>
          </cell>
          <cell r="C1003">
            <v>32350</v>
          </cell>
          <cell r="D1003">
            <v>36400</v>
          </cell>
          <cell r="E1003">
            <v>40400</v>
          </cell>
          <cell r="F1003">
            <v>43650</v>
          </cell>
          <cell r="G1003">
            <v>46900</v>
          </cell>
          <cell r="H1003">
            <v>50100</v>
          </cell>
          <cell r="I1003">
            <v>53350</v>
          </cell>
        </row>
        <row r="1004">
          <cell r="A1004" t="str">
            <v>Tom Green-TX201380</v>
          </cell>
          <cell r="B1004">
            <v>31000</v>
          </cell>
          <cell r="C1004">
            <v>35400</v>
          </cell>
          <cell r="D1004">
            <v>39850</v>
          </cell>
          <cell r="E1004">
            <v>44250</v>
          </cell>
          <cell r="F1004">
            <v>47800</v>
          </cell>
          <cell r="G1004">
            <v>51350</v>
          </cell>
          <cell r="H1004">
            <v>54900</v>
          </cell>
          <cell r="I1004">
            <v>58450</v>
          </cell>
        </row>
        <row r="1005">
          <cell r="A1005" t="str">
            <v>Travis-TX201380</v>
          </cell>
          <cell r="B1005">
            <v>41000</v>
          </cell>
          <cell r="C1005">
            <v>46850</v>
          </cell>
          <cell r="D1005">
            <v>52700</v>
          </cell>
          <cell r="E1005">
            <v>58550</v>
          </cell>
          <cell r="F1005">
            <v>63250</v>
          </cell>
          <cell r="G1005">
            <v>67950</v>
          </cell>
          <cell r="H1005">
            <v>72650</v>
          </cell>
          <cell r="I1005">
            <v>77300</v>
          </cell>
        </row>
        <row r="1006">
          <cell r="A1006" t="str">
            <v>Trinity-TX201380</v>
          </cell>
          <cell r="B1006">
            <v>28300</v>
          </cell>
          <cell r="C1006">
            <v>32350</v>
          </cell>
          <cell r="D1006">
            <v>36400</v>
          </cell>
          <cell r="E1006">
            <v>40400</v>
          </cell>
          <cell r="F1006">
            <v>43650</v>
          </cell>
          <cell r="G1006">
            <v>46900</v>
          </cell>
          <cell r="H1006">
            <v>50100</v>
          </cell>
          <cell r="I1006">
            <v>53350</v>
          </cell>
        </row>
        <row r="1007">
          <cell r="A1007" t="str">
            <v>Tyler-TX201380</v>
          </cell>
          <cell r="B1007">
            <v>28300</v>
          </cell>
          <cell r="C1007">
            <v>32350</v>
          </cell>
          <cell r="D1007">
            <v>36400</v>
          </cell>
          <cell r="E1007">
            <v>40400</v>
          </cell>
          <cell r="F1007">
            <v>43650</v>
          </cell>
          <cell r="G1007">
            <v>46900</v>
          </cell>
          <cell r="H1007">
            <v>50100</v>
          </cell>
          <cell r="I1007">
            <v>53350</v>
          </cell>
        </row>
        <row r="1008">
          <cell r="A1008" t="str">
            <v>Upshur-TX201380</v>
          </cell>
          <cell r="B1008">
            <v>30350</v>
          </cell>
          <cell r="C1008">
            <v>34700</v>
          </cell>
          <cell r="D1008">
            <v>39050</v>
          </cell>
          <cell r="E1008">
            <v>43350</v>
          </cell>
          <cell r="F1008">
            <v>46850</v>
          </cell>
          <cell r="G1008">
            <v>50300</v>
          </cell>
          <cell r="H1008">
            <v>53800</v>
          </cell>
          <cell r="I1008">
            <v>57250</v>
          </cell>
        </row>
        <row r="1009">
          <cell r="A1009" t="str">
            <v>Upton-TX201380</v>
          </cell>
          <cell r="B1009">
            <v>30450</v>
          </cell>
          <cell r="C1009">
            <v>34800</v>
          </cell>
          <cell r="D1009">
            <v>39150</v>
          </cell>
          <cell r="E1009">
            <v>43500</v>
          </cell>
          <cell r="F1009">
            <v>47000</v>
          </cell>
          <cell r="G1009">
            <v>50500</v>
          </cell>
          <cell r="H1009">
            <v>53950</v>
          </cell>
          <cell r="I1009">
            <v>57450</v>
          </cell>
        </row>
        <row r="1010">
          <cell r="A1010" t="str">
            <v>Uvalde-TX201380</v>
          </cell>
          <cell r="B1010">
            <v>28300</v>
          </cell>
          <cell r="C1010">
            <v>32350</v>
          </cell>
          <cell r="D1010">
            <v>36400</v>
          </cell>
          <cell r="E1010">
            <v>40400</v>
          </cell>
          <cell r="F1010">
            <v>43650</v>
          </cell>
          <cell r="G1010">
            <v>46900</v>
          </cell>
          <cell r="H1010">
            <v>50100</v>
          </cell>
          <cell r="I1010">
            <v>53350</v>
          </cell>
        </row>
        <row r="1011">
          <cell r="A1011" t="str">
            <v>Val Verde-TX201380</v>
          </cell>
          <cell r="B1011">
            <v>28300</v>
          </cell>
          <cell r="C1011">
            <v>32350</v>
          </cell>
          <cell r="D1011">
            <v>36400</v>
          </cell>
          <cell r="E1011">
            <v>40400</v>
          </cell>
          <cell r="F1011">
            <v>43650</v>
          </cell>
          <cell r="G1011">
            <v>46900</v>
          </cell>
          <cell r="H1011">
            <v>50100</v>
          </cell>
          <cell r="I1011">
            <v>53350</v>
          </cell>
        </row>
        <row r="1012">
          <cell r="A1012" t="str">
            <v>Van Zandt-TX201380</v>
          </cell>
          <cell r="B1012">
            <v>30600</v>
          </cell>
          <cell r="C1012">
            <v>35000</v>
          </cell>
          <cell r="D1012">
            <v>39350</v>
          </cell>
          <cell r="E1012">
            <v>43700</v>
          </cell>
          <cell r="F1012">
            <v>47200</v>
          </cell>
          <cell r="G1012">
            <v>50700</v>
          </cell>
          <cell r="H1012">
            <v>54200</v>
          </cell>
          <cell r="I1012">
            <v>57700</v>
          </cell>
        </row>
        <row r="1013">
          <cell r="A1013" t="str">
            <v>Victoria-TX201380</v>
          </cell>
          <cell r="B1013">
            <v>31600</v>
          </cell>
          <cell r="C1013">
            <v>36100</v>
          </cell>
          <cell r="D1013">
            <v>40600</v>
          </cell>
          <cell r="E1013">
            <v>45100</v>
          </cell>
          <cell r="F1013">
            <v>48750</v>
          </cell>
          <cell r="G1013">
            <v>52350</v>
          </cell>
          <cell r="H1013">
            <v>55950</v>
          </cell>
          <cell r="I1013">
            <v>59550</v>
          </cell>
        </row>
        <row r="1014">
          <cell r="A1014" t="str">
            <v>Walker-TX201380</v>
          </cell>
          <cell r="B1014">
            <v>28950</v>
          </cell>
          <cell r="C1014">
            <v>33100</v>
          </cell>
          <cell r="D1014">
            <v>37250</v>
          </cell>
          <cell r="E1014">
            <v>41350</v>
          </cell>
          <cell r="F1014">
            <v>44700</v>
          </cell>
          <cell r="G1014">
            <v>48000</v>
          </cell>
          <cell r="H1014">
            <v>51300</v>
          </cell>
          <cell r="I1014">
            <v>54600</v>
          </cell>
        </row>
        <row r="1015">
          <cell r="A1015" t="str">
            <v>Waller-TX201380</v>
          </cell>
          <cell r="B1015">
            <v>37100</v>
          </cell>
          <cell r="C1015">
            <v>42400</v>
          </cell>
          <cell r="D1015">
            <v>47700</v>
          </cell>
          <cell r="E1015">
            <v>52950</v>
          </cell>
          <cell r="F1015">
            <v>57200</v>
          </cell>
          <cell r="G1015">
            <v>61450</v>
          </cell>
          <cell r="H1015">
            <v>65700</v>
          </cell>
          <cell r="I1015">
            <v>69900</v>
          </cell>
        </row>
        <row r="1016">
          <cell r="A1016" t="str">
            <v>Ward-TX201380</v>
          </cell>
          <cell r="B1016">
            <v>28300</v>
          </cell>
          <cell r="C1016">
            <v>32350</v>
          </cell>
          <cell r="D1016">
            <v>36400</v>
          </cell>
          <cell r="E1016">
            <v>40400</v>
          </cell>
          <cell r="F1016">
            <v>43650</v>
          </cell>
          <cell r="G1016">
            <v>46900</v>
          </cell>
          <cell r="H1016">
            <v>50100</v>
          </cell>
          <cell r="I1016">
            <v>53350</v>
          </cell>
        </row>
        <row r="1017">
          <cell r="A1017" t="str">
            <v>Washington-TX201380</v>
          </cell>
          <cell r="B1017">
            <v>33400</v>
          </cell>
          <cell r="C1017">
            <v>38200</v>
          </cell>
          <cell r="D1017">
            <v>42950</v>
          </cell>
          <cell r="E1017">
            <v>47700</v>
          </cell>
          <cell r="F1017">
            <v>51550</v>
          </cell>
          <cell r="G1017">
            <v>55350</v>
          </cell>
          <cell r="H1017">
            <v>59150</v>
          </cell>
          <cell r="I1017">
            <v>63000</v>
          </cell>
        </row>
        <row r="1018">
          <cell r="A1018" t="str">
            <v>Webb-TX201380</v>
          </cell>
          <cell r="B1018">
            <v>28300</v>
          </cell>
          <cell r="C1018">
            <v>32350</v>
          </cell>
          <cell r="D1018">
            <v>36400</v>
          </cell>
          <cell r="E1018">
            <v>40400</v>
          </cell>
          <cell r="F1018">
            <v>43650</v>
          </cell>
          <cell r="G1018">
            <v>46900</v>
          </cell>
          <cell r="H1018">
            <v>50100</v>
          </cell>
          <cell r="I1018">
            <v>53350</v>
          </cell>
        </row>
        <row r="1019">
          <cell r="A1019" t="str">
            <v>Wharton-TX201380</v>
          </cell>
          <cell r="B1019">
            <v>29800</v>
          </cell>
          <cell r="C1019">
            <v>34050</v>
          </cell>
          <cell r="D1019">
            <v>38300</v>
          </cell>
          <cell r="E1019">
            <v>42550</v>
          </cell>
          <cell r="F1019">
            <v>46000</v>
          </cell>
          <cell r="G1019">
            <v>49400</v>
          </cell>
          <cell r="H1019">
            <v>52800</v>
          </cell>
          <cell r="I1019">
            <v>56200</v>
          </cell>
        </row>
        <row r="1020">
          <cell r="A1020" t="str">
            <v>Wheeler-TX201380</v>
          </cell>
          <cell r="B1020">
            <v>30600</v>
          </cell>
          <cell r="C1020">
            <v>34950</v>
          </cell>
          <cell r="D1020">
            <v>39300</v>
          </cell>
          <cell r="E1020">
            <v>43650</v>
          </cell>
          <cell r="F1020">
            <v>47150</v>
          </cell>
          <cell r="G1020">
            <v>50650</v>
          </cell>
          <cell r="H1020">
            <v>54150</v>
          </cell>
          <cell r="I1020">
            <v>57650</v>
          </cell>
        </row>
        <row r="1021">
          <cell r="A1021" t="str">
            <v>Wichita-TX201380</v>
          </cell>
          <cell r="B1021">
            <v>30450</v>
          </cell>
          <cell r="C1021">
            <v>34800</v>
          </cell>
          <cell r="D1021">
            <v>39150</v>
          </cell>
          <cell r="E1021">
            <v>43500</v>
          </cell>
          <cell r="F1021">
            <v>47000</v>
          </cell>
          <cell r="G1021">
            <v>50500</v>
          </cell>
          <cell r="H1021">
            <v>53950</v>
          </cell>
          <cell r="I1021">
            <v>57450</v>
          </cell>
        </row>
        <row r="1022">
          <cell r="A1022" t="str">
            <v>Wilbarger-TX201380</v>
          </cell>
          <cell r="B1022">
            <v>28300</v>
          </cell>
          <cell r="C1022">
            <v>32350</v>
          </cell>
          <cell r="D1022">
            <v>36400</v>
          </cell>
          <cell r="E1022">
            <v>40400</v>
          </cell>
          <cell r="F1022">
            <v>43650</v>
          </cell>
          <cell r="G1022">
            <v>46900</v>
          </cell>
          <cell r="H1022">
            <v>50100</v>
          </cell>
          <cell r="I1022">
            <v>53350</v>
          </cell>
        </row>
        <row r="1023">
          <cell r="A1023" t="str">
            <v>Willacy-TX201380</v>
          </cell>
          <cell r="B1023">
            <v>28300</v>
          </cell>
          <cell r="C1023">
            <v>32350</v>
          </cell>
          <cell r="D1023">
            <v>36400</v>
          </cell>
          <cell r="E1023">
            <v>40400</v>
          </cell>
          <cell r="F1023">
            <v>43650</v>
          </cell>
          <cell r="G1023">
            <v>46900</v>
          </cell>
          <cell r="H1023">
            <v>50100</v>
          </cell>
          <cell r="I1023">
            <v>53350</v>
          </cell>
        </row>
        <row r="1024">
          <cell r="A1024" t="str">
            <v>Williamson-TX201380</v>
          </cell>
          <cell r="B1024">
            <v>41000</v>
          </cell>
          <cell r="C1024">
            <v>46850</v>
          </cell>
          <cell r="D1024">
            <v>52700</v>
          </cell>
          <cell r="E1024">
            <v>58550</v>
          </cell>
          <cell r="F1024">
            <v>63250</v>
          </cell>
          <cell r="G1024">
            <v>67950</v>
          </cell>
          <cell r="H1024">
            <v>72650</v>
          </cell>
          <cell r="I1024">
            <v>77300</v>
          </cell>
        </row>
        <row r="1025">
          <cell r="A1025" t="str">
            <v>Wilson-TX201380</v>
          </cell>
          <cell r="B1025">
            <v>34350</v>
          </cell>
          <cell r="C1025">
            <v>39250</v>
          </cell>
          <cell r="D1025">
            <v>44150</v>
          </cell>
          <cell r="E1025">
            <v>49050</v>
          </cell>
          <cell r="F1025">
            <v>53000</v>
          </cell>
          <cell r="G1025">
            <v>56900</v>
          </cell>
          <cell r="H1025">
            <v>60850</v>
          </cell>
          <cell r="I1025">
            <v>64750</v>
          </cell>
        </row>
        <row r="1026">
          <cell r="A1026" t="str">
            <v>Winkler-TX201380</v>
          </cell>
          <cell r="B1026">
            <v>28800</v>
          </cell>
          <cell r="C1026">
            <v>32900</v>
          </cell>
          <cell r="D1026">
            <v>37000</v>
          </cell>
          <cell r="E1026">
            <v>41100</v>
          </cell>
          <cell r="F1026">
            <v>44400</v>
          </cell>
          <cell r="G1026">
            <v>47700</v>
          </cell>
          <cell r="H1026">
            <v>51000</v>
          </cell>
          <cell r="I1026">
            <v>54300</v>
          </cell>
        </row>
        <row r="1027">
          <cell r="A1027" t="str">
            <v>Wise-TX201380</v>
          </cell>
          <cell r="B1027">
            <v>37950</v>
          </cell>
          <cell r="C1027">
            <v>43350</v>
          </cell>
          <cell r="D1027">
            <v>48750</v>
          </cell>
          <cell r="E1027">
            <v>54150</v>
          </cell>
          <cell r="F1027">
            <v>58500</v>
          </cell>
          <cell r="G1027">
            <v>62850</v>
          </cell>
          <cell r="H1027">
            <v>67150</v>
          </cell>
          <cell r="I1027">
            <v>71500</v>
          </cell>
        </row>
        <row r="1028">
          <cell r="A1028" t="str">
            <v>Wood-TX201380</v>
          </cell>
          <cell r="B1028">
            <v>30350</v>
          </cell>
          <cell r="C1028">
            <v>34650</v>
          </cell>
          <cell r="D1028">
            <v>39000</v>
          </cell>
          <cell r="E1028">
            <v>43300</v>
          </cell>
          <cell r="F1028">
            <v>46800</v>
          </cell>
          <cell r="G1028">
            <v>50250</v>
          </cell>
          <cell r="H1028">
            <v>53700</v>
          </cell>
          <cell r="I1028">
            <v>57200</v>
          </cell>
        </row>
        <row r="1029">
          <cell r="A1029" t="str">
            <v>Yoakum-TX201380</v>
          </cell>
          <cell r="B1029">
            <v>30350</v>
          </cell>
          <cell r="C1029">
            <v>34650</v>
          </cell>
          <cell r="D1029">
            <v>39000</v>
          </cell>
          <cell r="E1029">
            <v>43300</v>
          </cell>
          <cell r="F1029">
            <v>46800</v>
          </cell>
          <cell r="G1029">
            <v>50250</v>
          </cell>
          <cell r="H1029">
            <v>53700</v>
          </cell>
          <cell r="I1029">
            <v>57200</v>
          </cell>
        </row>
        <row r="1030">
          <cell r="A1030" t="str">
            <v>Young-TX201380</v>
          </cell>
          <cell r="B1030">
            <v>29700</v>
          </cell>
          <cell r="C1030">
            <v>33950</v>
          </cell>
          <cell r="D1030">
            <v>38200</v>
          </cell>
          <cell r="E1030">
            <v>42400</v>
          </cell>
          <cell r="F1030">
            <v>45800</v>
          </cell>
          <cell r="G1030">
            <v>49200</v>
          </cell>
          <cell r="H1030">
            <v>52600</v>
          </cell>
          <cell r="I1030">
            <v>56000</v>
          </cell>
        </row>
        <row r="1031">
          <cell r="A1031" t="str">
            <v>Zapata-TX201380</v>
          </cell>
          <cell r="B1031">
            <v>28300</v>
          </cell>
          <cell r="C1031">
            <v>32350</v>
          </cell>
          <cell r="D1031">
            <v>36400</v>
          </cell>
          <cell r="E1031">
            <v>40400</v>
          </cell>
          <cell r="F1031">
            <v>43650</v>
          </cell>
          <cell r="G1031">
            <v>46900</v>
          </cell>
          <cell r="H1031">
            <v>50100</v>
          </cell>
          <cell r="I1031">
            <v>53350</v>
          </cell>
        </row>
        <row r="1032">
          <cell r="A1032" t="str">
            <v>Zavala-TX201380</v>
          </cell>
          <cell r="B1032">
            <v>28300</v>
          </cell>
          <cell r="C1032">
            <v>32350</v>
          </cell>
          <cell r="D1032">
            <v>36400</v>
          </cell>
          <cell r="E1032">
            <v>40400</v>
          </cell>
          <cell r="F1032">
            <v>43650</v>
          </cell>
          <cell r="G1032">
            <v>46900</v>
          </cell>
          <cell r="H1032">
            <v>50100</v>
          </cell>
          <cell r="I1032">
            <v>53350</v>
          </cell>
        </row>
        <row r="1033">
          <cell r="A1033" t="str">
            <v>Adams-WI201380</v>
          </cell>
          <cell r="B1033">
            <v>32850</v>
          </cell>
          <cell r="C1033">
            <v>37550</v>
          </cell>
          <cell r="D1033">
            <v>42250</v>
          </cell>
          <cell r="E1033">
            <v>46900</v>
          </cell>
          <cell r="F1033">
            <v>50700</v>
          </cell>
          <cell r="G1033">
            <v>54450</v>
          </cell>
          <cell r="H1033">
            <v>58200</v>
          </cell>
          <cell r="I1033">
            <v>61950</v>
          </cell>
        </row>
        <row r="1034">
          <cell r="A1034" t="str">
            <v>Ashland-WI201380</v>
          </cell>
          <cell r="B1034">
            <v>32850</v>
          </cell>
          <cell r="C1034">
            <v>37550</v>
          </cell>
          <cell r="D1034">
            <v>42250</v>
          </cell>
          <cell r="E1034">
            <v>46900</v>
          </cell>
          <cell r="F1034">
            <v>50700</v>
          </cell>
          <cell r="G1034">
            <v>54450</v>
          </cell>
          <cell r="H1034">
            <v>58200</v>
          </cell>
          <cell r="I1034">
            <v>61950</v>
          </cell>
        </row>
        <row r="1035">
          <cell r="A1035" t="str">
            <v>Barron-WI201380</v>
          </cell>
          <cell r="B1035">
            <v>32850</v>
          </cell>
          <cell r="C1035">
            <v>37550</v>
          </cell>
          <cell r="D1035">
            <v>42250</v>
          </cell>
          <cell r="E1035">
            <v>46900</v>
          </cell>
          <cell r="F1035">
            <v>50700</v>
          </cell>
          <cell r="G1035">
            <v>54450</v>
          </cell>
          <cell r="H1035">
            <v>58200</v>
          </cell>
          <cell r="I1035">
            <v>61950</v>
          </cell>
        </row>
        <row r="1036">
          <cell r="A1036" t="str">
            <v>Bayfield-WI201380</v>
          </cell>
          <cell r="B1036">
            <v>32850</v>
          </cell>
          <cell r="C1036">
            <v>37550</v>
          </cell>
          <cell r="D1036">
            <v>42250</v>
          </cell>
          <cell r="E1036">
            <v>46900</v>
          </cell>
          <cell r="F1036">
            <v>50700</v>
          </cell>
          <cell r="G1036">
            <v>54450</v>
          </cell>
          <cell r="H1036">
            <v>58200</v>
          </cell>
          <cell r="I1036">
            <v>61950</v>
          </cell>
        </row>
        <row r="1037">
          <cell r="A1037" t="str">
            <v>Brown-WI201380</v>
          </cell>
          <cell r="B1037">
            <v>36700</v>
          </cell>
          <cell r="C1037">
            <v>41950</v>
          </cell>
          <cell r="D1037">
            <v>47200</v>
          </cell>
          <cell r="E1037">
            <v>52400</v>
          </cell>
          <cell r="F1037">
            <v>56600</v>
          </cell>
          <cell r="G1037">
            <v>60800</v>
          </cell>
          <cell r="H1037">
            <v>65000</v>
          </cell>
          <cell r="I1037">
            <v>69200</v>
          </cell>
        </row>
        <row r="1038">
          <cell r="A1038" t="str">
            <v>Buffalo-WI201380</v>
          </cell>
          <cell r="B1038">
            <v>32850</v>
          </cell>
          <cell r="C1038">
            <v>37550</v>
          </cell>
          <cell r="D1038">
            <v>42250</v>
          </cell>
          <cell r="E1038">
            <v>46900</v>
          </cell>
          <cell r="F1038">
            <v>50700</v>
          </cell>
          <cell r="G1038">
            <v>54450</v>
          </cell>
          <cell r="H1038">
            <v>58200</v>
          </cell>
          <cell r="I1038">
            <v>61950</v>
          </cell>
        </row>
        <row r="1039">
          <cell r="A1039" t="str">
            <v>Burnett-WI201380</v>
          </cell>
          <cell r="B1039">
            <v>32850</v>
          </cell>
          <cell r="C1039">
            <v>37550</v>
          </cell>
          <cell r="D1039">
            <v>42250</v>
          </cell>
          <cell r="E1039">
            <v>46900</v>
          </cell>
          <cell r="F1039">
            <v>50700</v>
          </cell>
          <cell r="G1039">
            <v>54450</v>
          </cell>
          <cell r="H1039">
            <v>58200</v>
          </cell>
          <cell r="I1039">
            <v>61950</v>
          </cell>
        </row>
        <row r="1040">
          <cell r="A1040" t="str">
            <v>Calumet-WI201380</v>
          </cell>
          <cell r="B1040">
            <v>40450</v>
          </cell>
          <cell r="C1040">
            <v>46200</v>
          </cell>
          <cell r="D1040">
            <v>52000</v>
          </cell>
          <cell r="E1040">
            <v>57750</v>
          </cell>
          <cell r="F1040">
            <v>62400</v>
          </cell>
          <cell r="G1040">
            <v>67000</v>
          </cell>
          <cell r="H1040">
            <v>71650</v>
          </cell>
          <cell r="I1040">
            <v>76250</v>
          </cell>
        </row>
        <row r="1041">
          <cell r="A1041" t="str">
            <v>Chippewa-WI201380</v>
          </cell>
          <cell r="B1041">
            <v>36600</v>
          </cell>
          <cell r="C1041">
            <v>41800</v>
          </cell>
          <cell r="D1041">
            <v>47050</v>
          </cell>
          <cell r="E1041">
            <v>52250</v>
          </cell>
          <cell r="F1041">
            <v>56450</v>
          </cell>
          <cell r="G1041">
            <v>60650</v>
          </cell>
          <cell r="H1041">
            <v>64800</v>
          </cell>
          <cell r="I1041">
            <v>69000</v>
          </cell>
        </row>
        <row r="1042">
          <cell r="A1042" t="str">
            <v>Clark-WI201380</v>
          </cell>
          <cell r="B1042">
            <v>32850</v>
          </cell>
          <cell r="C1042">
            <v>37550</v>
          </cell>
          <cell r="D1042">
            <v>42250</v>
          </cell>
          <cell r="E1042">
            <v>46900</v>
          </cell>
          <cell r="F1042">
            <v>50700</v>
          </cell>
          <cell r="G1042">
            <v>54450</v>
          </cell>
          <cell r="H1042">
            <v>58200</v>
          </cell>
          <cell r="I1042">
            <v>61950</v>
          </cell>
        </row>
        <row r="1043">
          <cell r="A1043" t="str">
            <v>Columbia-WI201380</v>
          </cell>
          <cell r="B1043">
            <v>39100</v>
          </cell>
          <cell r="C1043">
            <v>44700</v>
          </cell>
          <cell r="D1043">
            <v>50300</v>
          </cell>
          <cell r="E1043">
            <v>55850</v>
          </cell>
          <cell r="F1043">
            <v>60350</v>
          </cell>
          <cell r="G1043">
            <v>64800</v>
          </cell>
          <cell r="H1043">
            <v>69300</v>
          </cell>
          <cell r="I1043">
            <v>73750</v>
          </cell>
        </row>
        <row r="1044">
          <cell r="A1044" t="str">
            <v>Crawford-WI201380</v>
          </cell>
          <cell r="B1044">
            <v>32850</v>
          </cell>
          <cell r="C1044">
            <v>37550</v>
          </cell>
          <cell r="D1044">
            <v>42250</v>
          </cell>
          <cell r="E1044">
            <v>46900</v>
          </cell>
          <cell r="F1044">
            <v>50700</v>
          </cell>
          <cell r="G1044">
            <v>54450</v>
          </cell>
          <cell r="H1044">
            <v>58200</v>
          </cell>
          <cell r="I1044">
            <v>61950</v>
          </cell>
        </row>
        <row r="1045">
          <cell r="A1045" t="str">
            <v>Dane-WI201380</v>
          </cell>
          <cell r="B1045">
            <v>45100</v>
          </cell>
          <cell r="C1045">
            <v>51550</v>
          </cell>
          <cell r="D1045">
            <v>58000</v>
          </cell>
          <cell r="E1045">
            <v>64400</v>
          </cell>
          <cell r="F1045">
            <v>69600</v>
          </cell>
          <cell r="G1045">
            <v>74750</v>
          </cell>
          <cell r="H1045">
            <v>79900</v>
          </cell>
          <cell r="I1045">
            <v>85050</v>
          </cell>
        </row>
        <row r="1046">
          <cell r="A1046" t="str">
            <v>Dodge-WI201380</v>
          </cell>
          <cell r="B1046">
            <v>35500</v>
          </cell>
          <cell r="C1046">
            <v>40550</v>
          </cell>
          <cell r="D1046">
            <v>45600</v>
          </cell>
          <cell r="E1046">
            <v>50650</v>
          </cell>
          <cell r="F1046">
            <v>54750</v>
          </cell>
          <cell r="G1046">
            <v>58800</v>
          </cell>
          <cell r="H1046">
            <v>62850</v>
          </cell>
          <cell r="I1046">
            <v>66900</v>
          </cell>
        </row>
        <row r="1047">
          <cell r="A1047" t="str">
            <v>Door-WI201380</v>
          </cell>
          <cell r="B1047">
            <v>35800</v>
          </cell>
          <cell r="C1047">
            <v>40900</v>
          </cell>
          <cell r="D1047">
            <v>46000</v>
          </cell>
          <cell r="E1047">
            <v>51100</v>
          </cell>
          <cell r="F1047">
            <v>55200</v>
          </cell>
          <cell r="G1047">
            <v>59300</v>
          </cell>
          <cell r="H1047">
            <v>63400</v>
          </cell>
          <cell r="I1047">
            <v>67500</v>
          </cell>
        </row>
        <row r="1048">
          <cell r="A1048" t="str">
            <v>Douglas-WI201380</v>
          </cell>
          <cell r="B1048">
            <v>34550</v>
          </cell>
          <cell r="C1048">
            <v>39500</v>
          </cell>
          <cell r="D1048">
            <v>44450</v>
          </cell>
          <cell r="E1048">
            <v>49350</v>
          </cell>
          <cell r="F1048">
            <v>53300</v>
          </cell>
          <cell r="G1048">
            <v>57250</v>
          </cell>
          <cell r="H1048">
            <v>61200</v>
          </cell>
          <cell r="I1048">
            <v>65150</v>
          </cell>
        </row>
        <row r="1049">
          <cell r="A1049" t="str">
            <v>Dunn-WI201380</v>
          </cell>
          <cell r="B1049">
            <v>36300</v>
          </cell>
          <cell r="C1049">
            <v>41500</v>
          </cell>
          <cell r="D1049">
            <v>46700</v>
          </cell>
          <cell r="E1049">
            <v>51850</v>
          </cell>
          <cell r="F1049">
            <v>56000</v>
          </cell>
          <cell r="G1049">
            <v>60150</v>
          </cell>
          <cell r="H1049">
            <v>64300</v>
          </cell>
          <cell r="I1049">
            <v>68450</v>
          </cell>
        </row>
        <row r="1050">
          <cell r="A1050" t="str">
            <v>Eau Claire-WI201380</v>
          </cell>
          <cell r="B1050">
            <v>36600</v>
          </cell>
          <cell r="C1050">
            <v>41800</v>
          </cell>
          <cell r="D1050">
            <v>47050</v>
          </cell>
          <cell r="E1050">
            <v>52250</v>
          </cell>
          <cell r="F1050">
            <v>56450</v>
          </cell>
          <cell r="G1050">
            <v>60650</v>
          </cell>
          <cell r="H1050">
            <v>64800</v>
          </cell>
          <cell r="I1050">
            <v>69000</v>
          </cell>
        </row>
        <row r="1051">
          <cell r="A1051" t="str">
            <v>Florence-WI201380</v>
          </cell>
          <cell r="B1051">
            <v>32850</v>
          </cell>
          <cell r="C1051">
            <v>37550</v>
          </cell>
          <cell r="D1051">
            <v>42250</v>
          </cell>
          <cell r="E1051">
            <v>46900</v>
          </cell>
          <cell r="F1051">
            <v>50700</v>
          </cell>
          <cell r="G1051">
            <v>54450</v>
          </cell>
          <cell r="H1051">
            <v>58200</v>
          </cell>
          <cell r="I1051">
            <v>61950</v>
          </cell>
        </row>
        <row r="1052">
          <cell r="A1052" t="str">
            <v>Fond du Lac-WI201380</v>
          </cell>
          <cell r="B1052">
            <v>36750</v>
          </cell>
          <cell r="C1052">
            <v>42000</v>
          </cell>
          <cell r="D1052">
            <v>47250</v>
          </cell>
          <cell r="E1052">
            <v>52500</v>
          </cell>
          <cell r="F1052">
            <v>56700</v>
          </cell>
          <cell r="G1052">
            <v>60900</v>
          </cell>
          <cell r="H1052">
            <v>65100</v>
          </cell>
          <cell r="I1052">
            <v>69300</v>
          </cell>
        </row>
        <row r="1053">
          <cell r="A1053" t="str">
            <v>Forest-WI201380</v>
          </cell>
          <cell r="B1053">
            <v>32850</v>
          </cell>
          <cell r="C1053">
            <v>37550</v>
          </cell>
          <cell r="D1053">
            <v>42250</v>
          </cell>
          <cell r="E1053">
            <v>46900</v>
          </cell>
          <cell r="F1053">
            <v>50700</v>
          </cell>
          <cell r="G1053">
            <v>54450</v>
          </cell>
          <cell r="H1053">
            <v>58200</v>
          </cell>
          <cell r="I1053">
            <v>61950</v>
          </cell>
        </row>
        <row r="1054">
          <cell r="A1054" t="str">
            <v>Grant-WI201380</v>
          </cell>
          <cell r="B1054">
            <v>32850</v>
          </cell>
          <cell r="C1054">
            <v>37550</v>
          </cell>
          <cell r="D1054">
            <v>42250</v>
          </cell>
          <cell r="E1054">
            <v>46900</v>
          </cell>
          <cell r="F1054">
            <v>50700</v>
          </cell>
          <cell r="G1054">
            <v>54450</v>
          </cell>
          <cell r="H1054">
            <v>58200</v>
          </cell>
          <cell r="I1054">
            <v>61950</v>
          </cell>
        </row>
        <row r="1055">
          <cell r="A1055" t="str">
            <v>Green-WI201380</v>
          </cell>
          <cell r="B1055">
            <v>38150</v>
          </cell>
          <cell r="C1055">
            <v>43600</v>
          </cell>
          <cell r="D1055">
            <v>49050</v>
          </cell>
          <cell r="E1055">
            <v>54500</v>
          </cell>
          <cell r="F1055">
            <v>58900</v>
          </cell>
          <cell r="G1055">
            <v>63250</v>
          </cell>
          <cell r="H1055">
            <v>67600</v>
          </cell>
          <cell r="I1055">
            <v>71950</v>
          </cell>
        </row>
        <row r="1056">
          <cell r="A1056" t="str">
            <v>Green Lake-WI201380</v>
          </cell>
          <cell r="B1056">
            <v>36500</v>
          </cell>
          <cell r="C1056">
            <v>41700</v>
          </cell>
          <cell r="D1056">
            <v>46900</v>
          </cell>
          <cell r="E1056">
            <v>52100</v>
          </cell>
          <cell r="F1056">
            <v>56300</v>
          </cell>
          <cell r="G1056">
            <v>60450</v>
          </cell>
          <cell r="H1056">
            <v>64650</v>
          </cell>
          <cell r="I1056">
            <v>68800</v>
          </cell>
        </row>
        <row r="1057">
          <cell r="A1057" t="str">
            <v>Iowa-WI201380</v>
          </cell>
          <cell r="B1057">
            <v>39950</v>
          </cell>
          <cell r="C1057">
            <v>45650</v>
          </cell>
          <cell r="D1057">
            <v>51350</v>
          </cell>
          <cell r="E1057">
            <v>57050</v>
          </cell>
          <cell r="F1057">
            <v>61650</v>
          </cell>
          <cell r="G1057">
            <v>66200</v>
          </cell>
          <cell r="H1057">
            <v>70750</v>
          </cell>
          <cell r="I1057">
            <v>75350</v>
          </cell>
        </row>
        <row r="1058">
          <cell r="A1058" t="str">
            <v>Iron-WI201380</v>
          </cell>
          <cell r="B1058">
            <v>32850</v>
          </cell>
          <cell r="C1058">
            <v>37550</v>
          </cell>
          <cell r="D1058">
            <v>42250</v>
          </cell>
          <cell r="E1058">
            <v>46900</v>
          </cell>
          <cell r="F1058">
            <v>50700</v>
          </cell>
          <cell r="G1058">
            <v>54450</v>
          </cell>
          <cell r="H1058">
            <v>58200</v>
          </cell>
          <cell r="I1058">
            <v>61950</v>
          </cell>
        </row>
        <row r="1059">
          <cell r="A1059" t="str">
            <v>Jackson-WI201380</v>
          </cell>
          <cell r="B1059">
            <v>32850</v>
          </cell>
          <cell r="C1059">
            <v>37550</v>
          </cell>
          <cell r="D1059">
            <v>42250</v>
          </cell>
          <cell r="E1059">
            <v>46900</v>
          </cell>
          <cell r="F1059">
            <v>50700</v>
          </cell>
          <cell r="G1059">
            <v>54450</v>
          </cell>
          <cell r="H1059">
            <v>58200</v>
          </cell>
          <cell r="I1059">
            <v>61950</v>
          </cell>
        </row>
        <row r="1060">
          <cell r="A1060" t="str">
            <v>Jefferson-WI201380</v>
          </cell>
          <cell r="B1060">
            <v>37750</v>
          </cell>
          <cell r="C1060">
            <v>43150</v>
          </cell>
          <cell r="D1060">
            <v>48550</v>
          </cell>
          <cell r="E1060">
            <v>53900</v>
          </cell>
          <cell r="F1060">
            <v>58250</v>
          </cell>
          <cell r="G1060">
            <v>62550</v>
          </cell>
          <cell r="H1060">
            <v>66850</v>
          </cell>
          <cell r="I1060">
            <v>71150</v>
          </cell>
        </row>
        <row r="1061">
          <cell r="A1061" t="str">
            <v>Juneau-WI201380</v>
          </cell>
          <cell r="B1061">
            <v>32850</v>
          </cell>
          <cell r="C1061">
            <v>37550</v>
          </cell>
          <cell r="D1061">
            <v>42250</v>
          </cell>
          <cell r="E1061">
            <v>46900</v>
          </cell>
          <cell r="F1061">
            <v>50700</v>
          </cell>
          <cell r="G1061">
            <v>54450</v>
          </cell>
          <cell r="H1061">
            <v>58200</v>
          </cell>
          <cell r="I1061">
            <v>61950</v>
          </cell>
        </row>
        <row r="1062">
          <cell r="A1062" t="str">
            <v>Kenosha-WI201380</v>
          </cell>
          <cell r="B1062">
            <v>39000</v>
          </cell>
          <cell r="C1062">
            <v>44600</v>
          </cell>
          <cell r="D1062">
            <v>50150</v>
          </cell>
          <cell r="E1062">
            <v>55700</v>
          </cell>
          <cell r="F1062">
            <v>60200</v>
          </cell>
          <cell r="G1062">
            <v>64650</v>
          </cell>
          <cell r="H1062">
            <v>69100</v>
          </cell>
          <cell r="I1062">
            <v>73550</v>
          </cell>
        </row>
        <row r="1063">
          <cell r="A1063" t="str">
            <v>Kewaunee-WI201380</v>
          </cell>
          <cell r="B1063">
            <v>36700</v>
          </cell>
          <cell r="C1063">
            <v>41950</v>
          </cell>
          <cell r="D1063">
            <v>47200</v>
          </cell>
          <cell r="E1063">
            <v>52400</v>
          </cell>
          <cell r="F1063">
            <v>56600</v>
          </cell>
          <cell r="G1063">
            <v>60800</v>
          </cell>
          <cell r="H1063">
            <v>65000</v>
          </cell>
          <cell r="I1063">
            <v>69200</v>
          </cell>
        </row>
        <row r="1064">
          <cell r="A1064" t="str">
            <v>La Crosse-WI201380</v>
          </cell>
          <cell r="B1064">
            <v>38750</v>
          </cell>
          <cell r="C1064">
            <v>44300</v>
          </cell>
          <cell r="D1064">
            <v>49850</v>
          </cell>
          <cell r="E1064">
            <v>55350</v>
          </cell>
          <cell r="F1064">
            <v>59800</v>
          </cell>
          <cell r="G1064">
            <v>64250</v>
          </cell>
          <cell r="H1064">
            <v>68650</v>
          </cell>
          <cell r="I1064">
            <v>73100</v>
          </cell>
        </row>
        <row r="1065">
          <cell r="A1065" t="str">
            <v>Lafayette-WI201380</v>
          </cell>
          <cell r="B1065">
            <v>34550</v>
          </cell>
          <cell r="C1065">
            <v>39500</v>
          </cell>
          <cell r="D1065">
            <v>44450</v>
          </cell>
          <cell r="E1065">
            <v>49350</v>
          </cell>
          <cell r="F1065">
            <v>53300</v>
          </cell>
          <cell r="G1065">
            <v>57250</v>
          </cell>
          <cell r="H1065">
            <v>61200</v>
          </cell>
          <cell r="I1065">
            <v>65150</v>
          </cell>
        </row>
        <row r="1066">
          <cell r="A1066" t="str">
            <v>Langlade-WI201380</v>
          </cell>
          <cell r="B1066">
            <v>32850</v>
          </cell>
          <cell r="C1066">
            <v>37550</v>
          </cell>
          <cell r="D1066">
            <v>42250</v>
          </cell>
          <cell r="E1066">
            <v>46900</v>
          </cell>
          <cell r="F1066">
            <v>50700</v>
          </cell>
          <cell r="G1066">
            <v>54450</v>
          </cell>
          <cell r="H1066">
            <v>58200</v>
          </cell>
          <cell r="I1066">
            <v>61950</v>
          </cell>
        </row>
        <row r="1067">
          <cell r="A1067" t="str">
            <v>Lincoln-WI201380</v>
          </cell>
          <cell r="B1067">
            <v>35250</v>
          </cell>
          <cell r="C1067">
            <v>40250</v>
          </cell>
          <cell r="D1067">
            <v>45300</v>
          </cell>
          <cell r="E1067">
            <v>50300</v>
          </cell>
          <cell r="F1067">
            <v>54350</v>
          </cell>
          <cell r="G1067">
            <v>58350</v>
          </cell>
          <cell r="H1067">
            <v>62400</v>
          </cell>
          <cell r="I1067">
            <v>66400</v>
          </cell>
        </row>
        <row r="1068">
          <cell r="A1068" t="str">
            <v>Manitowoc-WI201380</v>
          </cell>
          <cell r="B1068">
            <v>36350</v>
          </cell>
          <cell r="C1068">
            <v>41550</v>
          </cell>
          <cell r="D1068">
            <v>46750</v>
          </cell>
          <cell r="E1068">
            <v>51900</v>
          </cell>
          <cell r="F1068">
            <v>56100</v>
          </cell>
          <cell r="G1068">
            <v>60250</v>
          </cell>
          <cell r="H1068">
            <v>64400</v>
          </cell>
          <cell r="I1068">
            <v>68550</v>
          </cell>
        </row>
        <row r="1069">
          <cell r="A1069" t="str">
            <v>Marathon-WI201380</v>
          </cell>
          <cell r="B1069">
            <v>36900</v>
          </cell>
          <cell r="C1069">
            <v>42150</v>
          </cell>
          <cell r="D1069">
            <v>47400</v>
          </cell>
          <cell r="E1069">
            <v>52650</v>
          </cell>
          <cell r="F1069">
            <v>56900</v>
          </cell>
          <cell r="G1069">
            <v>61100</v>
          </cell>
          <cell r="H1069">
            <v>65300</v>
          </cell>
          <cell r="I1069">
            <v>69500</v>
          </cell>
        </row>
        <row r="1070">
          <cell r="A1070" t="str">
            <v>Marinette-WI201380</v>
          </cell>
          <cell r="B1070">
            <v>32850</v>
          </cell>
          <cell r="C1070">
            <v>37550</v>
          </cell>
          <cell r="D1070">
            <v>42250</v>
          </cell>
          <cell r="E1070">
            <v>46900</v>
          </cell>
          <cell r="F1070">
            <v>50700</v>
          </cell>
          <cell r="G1070">
            <v>54450</v>
          </cell>
          <cell r="H1070">
            <v>58200</v>
          </cell>
          <cell r="I1070">
            <v>61950</v>
          </cell>
        </row>
        <row r="1071">
          <cell r="A1071" t="str">
            <v>Marquette-WI201380</v>
          </cell>
          <cell r="B1071">
            <v>32850</v>
          </cell>
          <cell r="C1071">
            <v>37550</v>
          </cell>
          <cell r="D1071">
            <v>42250</v>
          </cell>
          <cell r="E1071">
            <v>46900</v>
          </cell>
          <cell r="F1071">
            <v>50700</v>
          </cell>
          <cell r="G1071">
            <v>54450</v>
          </cell>
          <cell r="H1071">
            <v>58200</v>
          </cell>
          <cell r="I1071">
            <v>61950</v>
          </cell>
        </row>
        <row r="1072">
          <cell r="A1072" t="str">
            <v>Menominee-WI201380</v>
          </cell>
          <cell r="B1072">
            <v>32850</v>
          </cell>
          <cell r="C1072">
            <v>37550</v>
          </cell>
          <cell r="D1072">
            <v>42250</v>
          </cell>
          <cell r="E1072">
            <v>46900</v>
          </cell>
          <cell r="F1072">
            <v>50700</v>
          </cell>
          <cell r="G1072">
            <v>54450</v>
          </cell>
          <cell r="H1072">
            <v>58200</v>
          </cell>
          <cell r="I1072">
            <v>61950</v>
          </cell>
        </row>
        <row r="1073">
          <cell r="A1073" t="str">
            <v>Milwaukee-WI201380</v>
          </cell>
          <cell r="B1073">
            <v>39350</v>
          </cell>
          <cell r="C1073">
            <v>44950</v>
          </cell>
          <cell r="D1073">
            <v>50550</v>
          </cell>
          <cell r="E1073">
            <v>56150</v>
          </cell>
          <cell r="F1073">
            <v>60650</v>
          </cell>
          <cell r="G1073">
            <v>65150</v>
          </cell>
          <cell r="H1073">
            <v>69650</v>
          </cell>
          <cell r="I1073">
            <v>74150</v>
          </cell>
        </row>
        <row r="1074">
          <cell r="A1074" t="str">
            <v>Monroe-WI201380</v>
          </cell>
          <cell r="B1074">
            <v>34950</v>
          </cell>
          <cell r="C1074">
            <v>39950</v>
          </cell>
          <cell r="D1074">
            <v>44950</v>
          </cell>
          <cell r="E1074">
            <v>49900</v>
          </cell>
          <cell r="F1074">
            <v>53900</v>
          </cell>
          <cell r="G1074">
            <v>57900</v>
          </cell>
          <cell r="H1074">
            <v>61900</v>
          </cell>
          <cell r="I1074">
            <v>65900</v>
          </cell>
        </row>
        <row r="1075">
          <cell r="A1075" t="str">
            <v>Oconto-WI201380</v>
          </cell>
          <cell r="B1075">
            <v>32950</v>
          </cell>
          <cell r="C1075">
            <v>37650</v>
          </cell>
          <cell r="D1075">
            <v>42350</v>
          </cell>
          <cell r="E1075">
            <v>47050</v>
          </cell>
          <cell r="F1075">
            <v>50850</v>
          </cell>
          <cell r="G1075">
            <v>54600</v>
          </cell>
          <cell r="H1075">
            <v>58350</v>
          </cell>
          <cell r="I1075">
            <v>62150</v>
          </cell>
        </row>
        <row r="1076">
          <cell r="A1076" t="str">
            <v>Oneida-WI201380</v>
          </cell>
          <cell r="B1076">
            <v>33400</v>
          </cell>
          <cell r="C1076">
            <v>38200</v>
          </cell>
          <cell r="D1076">
            <v>42950</v>
          </cell>
          <cell r="E1076">
            <v>47700</v>
          </cell>
          <cell r="F1076">
            <v>51550</v>
          </cell>
          <cell r="G1076">
            <v>55350</v>
          </cell>
          <cell r="H1076">
            <v>59150</v>
          </cell>
          <cell r="I1076">
            <v>63000</v>
          </cell>
        </row>
        <row r="1077">
          <cell r="A1077" t="str">
            <v>Outagamie-WI201380</v>
          </cell>
          <cell r="B1077">
            <v>40450</v>
          </cell>
          <cell r="C1077">
            <v>46200</v>
          </cell>
          <cell r="D1077">
            <v>52000</v>
          </cell>
          <cell r="E1077">
            <v>57750</v>
          </cell>
          <cell r="F1077">
            <v>62400</v>
          </cell>
          <cell r="G1077">
            <v>67000</v>
          </cell>
          <cell r="H1077">
            <v>71650</v>
          </cell>
          <cell r="I1077">
            <v>76250</v>
          </cell>
        </row>
        <row r="1078">
          <cell r="A1078" t="str">
            <v>Ozaukee-WI201380</v>
          </cell>
          <cell r="B1078">
            <v>39350</v>
          </cell>
          <cell r="C1078">
            <v>44950</v>
          </cell>
          <cell r="D1078">
            <v>50550</v>
          </cell>
          <cell r="E1078">
            <v>56150</v>
          </cell>
          <cell r="F1078">
            <v>60650</v>
          </cell>
          <cell r="G1078">
            <v>65150</v>
          </cell>
          <cell r="H1078">
            <v>69650</v>
          </cell>
          <cell r="I1078">
            <v>74150</v>
          </cell>
        </row>
        <row r="1079">
          <cell r="A1079" t="str">
            <v>Pepin-WI201380</v>
          </cell>
          <cell r="B1079">
            <v>34400</v>
          </cell>
          <cell r="C1079">
            <v>39300</v>
          </cell>
          <cell r="D1079">
            <v>44200</v>
          </cell>
          <cell r="E1079">
            <v>49100</v>
          </cell>
          <cell r="F1079">
            <v>53050</v>
          </cell>
          <cell r="G1079">
            <v>57000</v>
          </cell>
          <cell r="H1079">
            <v>60900</v>
          </cell>
          <cell r="I1079">
            <v>64850</v>
          </cell>
        </row>
        <row r="1080">
          <cell r="A1080" t="str">
            <v>Pierce-WI201380</v>
          </cell>
          <cell r="B1080">
            <v>45100</v>
          </cell>
          <cell r="C1080">
            <v>51550</v>
          </cell>
          <cell r="D1080">
            <v>58000</v>
          </cell>
          <cell r="E1080">
            <v>64400</v>
          </cell>
          <cell r="F1080">
            <v>69600</v>
          </cell>
          <cell r="G1080">
            <v>74750</v>
          </cell>
          <cell r="H1080">
            <v>79900</v>
          </cell>
          <cell r="I1080">
            <v>85050</v>
          </cell>
        </row>
        <row r="1081">
          <cell r="A1081" t="str">
            <v>Polk-WI201380</v>
          </cell>
          <cell r="B1081">
            <v>35300</v>
          </cell>
          <cell r="C1081">
            <v>40350</v>
          </cell>
          <cell r="D1081">
            <v>45400</v>
          </cell>
          <cell r="E1081">
            <v>50400</v>
          </cell>
          <cell r="F1081">
            <v>54450</v>
          </cell>
          <cell r="G1081">
            <v>58500</v>
          </cell>
          <cell r="H1081">
            <v>62500</v>
          </cell>
          <cell r="I1081">
            <v>66550</v>
          </cell>
        </row>
        <row r="1082">
          <cell r="A1082" t="str">
            <v>Portage-WI201380</v>
          </cell>
          <cell r="B1082">
            <v>37900</v>
          </cell>
          <cell r="C1082">
            <v>43300</v>
          </cell>
          <cell r="D1082">
            <v>48700</v>
          </cell>
          <cell r="E1082">
            <v>54100</v>
          </cell>
          <cell r="F1082">
            <v>58450</v>
          </cell>
          <cell r="G1082">
            <v>62800</v>
          </cell>
          <cell r="H1082">
            <v>67100</v>
          </cell>
          <cell r="I1082">
            <v>71450</v>
          </cell>
        </row>
        <row r="1083">
          <cell r="A1083" t="str">
            <v>Price-WI201380</v>
          </cell>
          <cell r="B1083">
            <v>32850</v>
          </cell>
          <cell r="C1083">
            <v>37550</v>
          </cell>
          <cell r="D1083">
            <v>42250</v>
          </cell>
          <cell r="E1083">
            <v>46900</v>
          </cell>
          <cell r="F1083">
            <v>50700</v>
          </cell>
          <cell r="G1083">
            <v>54450</v>
          </cell>
          <cell r="H1083">
            <v>58200</v>
          </cell>
          <cell r="I1083">
            <v>61950</v>
          </cell>
        </row>
        <row r="1084">
          <cell r="A1084" t="str">
            <v>Racine-WI201380</v>
          </cell>
          <cell r="B1084">
            <v>37150</v>
          </cell>
          <cell r="C1084">
            <v>42450</v>
          </cell>
          <cell r="D1084">
            <v>47750</v>
          </cell>
          <cell r="E1084">
            <v>53050</v>
          </cell>
          <cell r="F1084">
            <v>57300</v>
          </cell>
          <cell r="G1084">
            <v>61550</v>
          </cell>
          <cell r="H1084">
            <v>65800</v>
          </cell>
          <cell r="I1084">
            <v>70050</v>
          </cell>
        </row>
        <row r="1085">
          <cell r="A1085" t="str">
            <v>Richland-WI201380</v>
          </cell>
          <cell r="B1085">
            <v>32850</v>
          </cell>
          <cell r="C1085">
            <v>37550</v>
          </cell>
          <cell r="D1085">
            <v>42250</v>
          </cell>
          <cell r="E1085">
            <v>46900</v>
          </cell>
          <cell r="F1085">
            <v>50700</v>
          </cell>
          <cell r="G1085">
            <v>54450</v>
          </cell>
          <cell r="H1085">
            <v>58200</v>
          </cell>
          <cell r="I1085">
            <v>61950</v>
          </cell>
        </row>
        <row r="1086">
          <cell r="A1086" t="str">
            <v>Rock-WI201380</v>
          </cell>
          <cell r="B1086">
            <v>34850</v>
          </cell>
          <cell r="C1086">
            <v>39800</v>
          </cell>
          <cell r="D1086">
            <v>44800</v>
          </cell>
          <cell r="E1086">
            <v>49750</v>
          </cell>
          <cell r="F1086">
            <v>53750</v>
          </cell>
          <cell r="G1086">
            <v>57750</v>
          </cell>
          <cell r="H1086">
            <v>61700</v>
          </cell>
          <cell r="I1086">
            <v>65700</v>
          </cell>
        </row>
        <row r="1087">
          <cell r="A1087" t="str">
            <v>Rusk-WI201380</v>
          </cell>
          <cell r="B1087">
            <v>32850</v>
          </cell>
          <cell r="C1087">
            <v>37550</v>
          </cell>
          <cell r="D1087">
            <v>42250</v>
          </cell>
          <cell r="E1087">
            <v>46900</v>
          </cell>
          <cell r="F1087">
            <v>50700</v>
          </cell>
          <cell r="G1087">
            <v>54450</v>
          </cell>
          <cell r="H1087">
            <v>58200</v>
          </cell>
          <cell r="I1087">
            <v>61950</v>
          </cell>
        </row>
        <row r="1088">
          <cell r="A1088" t="str">
            <v>St. Croix-WI201380</v>
          </cell>
          <cell r="B1088">
            <v>45100</v>
          </cell>
          <cell r="C1088">
            <v>51550</v>
          </cell>
          <cell r="D1088">
            <v>58000</v>
          </cell>
          <cell r="E1088">
            <v>64400</v>
          </cell>
          <cell r="F1088">
            <v>69600</v>
          </cell>
          <cell r="G1088">
            <v>74750</v>
          </cell>
          <cell r="H1088">
            <v>79900</v>
          </cell>
          <cell r="I1088">
            <v>85050</v>
          </cell>
        </row>
        <row r="1089">
          <cell r="A1089" t="str">
            <v>Sauk-WI201380</v>
          </cell>
          <cell r="B1089">
            <v>37050</v>
          </cell>
          <cell r="C1089">
            <v>42350</v>
          </cell>
          <cell r="D1089">
            <v>47650</v>
          </cell>
          <cell r="E1089">
            <v>52900</v>
          </cell>
          <cell r="F1089">
            <v>57150</v>
          </cell>
          <cell r="G1089">
            <v>61400</v>
          </cell>
          <cell r="H1089">
            <v>65600</v>
          </cell>
          <cell r="I1089">
            <v>69850</v>
          </cell>
        </row>
        <row r="1090">
          <cell r="A1090" t="str">
            <v>Sawyer-WI201380</v>
          </cell>
          <cell r="B1090">
            <v>32850</v>
          </cell>
          <cell r="C1090">
            <v>37550</v>
          </cell>
          <cell r="D1090">
            <v>42250</v>
          </cell>
          <cell r="E1090">
            <v>46900</v>
          </cell>
          <cell r="F1090">
            <v>50700</v>
          </cell>
          <cell r="G1090">
            <v>54450</v>
          </cell>
          <cell r="H1090">
            <v>58200</v>
          </cell>
          <cell r="I1090">
            <v>61950</v>
          </cell>
        </row>
        <row r="1091">
          <cell r="A1091" t="str">
            <v>Shawano-WI201380</v>
          </cell>
          <cell r="B1091">
            <v>32850</v>
          </cell>
          <cell r="C1091">
            <v>37550</v>
          </cell>
          <cell r="D1091">
            <v>42250</v>
          </cell>
          <cell r="E1091">
            <v>46900</v>
          </cell>
          <cell r="F1091">
            <v>50700</v>
          </cell>
          <cell r="G1091">
            <v>54450</v>
          </cell>
          <cell r="H1091">
            <v>58200</v>
          </cell>
          <cell r="I1091">
            <v>61950</v>
          </cell>
        </row>
        <row r="1092">
          <cell r="A1092" t="str">
            <v>Sheboygan-WI201380</v>
          </cell>
          <cell r="B1092">
            <v>37600</v>
          </cell>
          <cell r="C1092">
            <v>43000</v>
          </cell>
          <cell r="D1092">
            <v>48350</v>
          </cell>
          <cell r="E1092">
            <v>53700</v>
          </cell>
          <cell r="F1092">
            <v>58000</v>
          </cell>
          <cell r="G1092">
            <v>62300</v>
          </cell>
          <cell r="H1092">
            <v>66600</v>
          </cell>
          <cell r="I1092">
            <v>70900</v>
          </cell>
        </row>
        <row r="1093">
          <cell r="A1093" t="str">
            <v>Taylor-WI201380</v>
          </cell>
          <cell r="B1093">
            <v>32850</v>
          </cell>
          <cell r="C1093">
            <v>37550</v>
          </cell>
          <cell r="D1093">
            <v>42250</v>
          </cell>
          <cell r="E1093">
            <v>46900</v>
          </cell>
          <cell r="F1093">
            <v>50700</v>
          </cell>
          <cell r="G1093">
            <v>54450</v>
          </cell>
          <cell r="H1093">
            <v>58200</v>
          </cell>
          <cell r="I1093">
            <v>61950</v>
          </cell>
        </row>
        <row r="1094">
          <cell r="A1094" t="str">
            <v>Trempealeau-WI201380</v>
          </cell>
          <cell r="B1094">
            <v>34200</v>
          </cell>
          <cell r="C1094">
            <v>39050</v>
          </cell>
          <cell r="D1094">
            <v>43950</v>
          </cell>
          <cell r="E1094">
            <v>48800</v>
          </cell>
          <cell r="F1094">
            <v>52750</v>
          </cell>
          <cell r="G1094">
            <v>56650</v>
          </cell>
          <cell r="H1094">
            <v>60550</v>
          </cell>
          <cell r="I1094">
            <v>64450</v>
          </cell>
        </row>
        <row r="1095">
          <cell r="A1095" t="str">
            <v>Vernon-WI201380</v>
          </cell>
          <cell r="B1095">
            <v>32850</v>
          </cell>
          <cell r="C1095">
            <v>37550</v>
          </cell>
          <cell r="D1095">
            <v>42250</v>
          </cell>
          <cell r="E1095">
            <v>46900</v>
          </cell>
          <cell r="F1095">
            <v>50700</v>
          </cell>
          <cell r="G1095">
            <v>54450</v>
          </cell>
          <cell r="H1095">
            <v>58200</v>
          </cell>
          <cell r="I1095">
            <v>61950</v>
          </cell>
        </row>
        <row r="1096">
          <cell r="A1096" t="str">
            <v>Vilas-WI201380</v>
          </cell>
          <cell r="B1096">
            <v>32850</v>
          </cell>
          <cell r="C1096">
            <v>37550</v>
          </cell>
          <cell r="D1096">
            <v>42250</v>
          </cell>
          <cell r="E1096">
            <v>46900</v>
          </cell>
          <cell r="F1096">
            <v>50700</v>
          </cell>
          <cell r="G1096">
            <v>54450</v>
          </cell>
          <cell r="H1096">
            <v>58200</v>
          </cell>
          <cell r="I1096">
            <v>61950</v>
          </cell>
        </row>
        <row r="1097">
          <cell r="A1097" t="str">
            <v>Walworth-WI201380</v>
          </cell>
          <cell r="B1097">
            <v>38950</v>
          </cell>
          <cell r="C1097">
            <v>44500</v>
          </cell>
          <cell r="D1097">
            <v>50050</v>
          </cell>
          <cell r="E1097">
            <v>55600</v>
          </cell>
          <cell r="F1097">
            <v>60050</v>
          </cell>
          <cell r="G1097">
            <v>64500</v>
          </cell>
          <cell r="H1097">
            <v>68950</v>
          </cell>
          <cell r="I1097">
            <v>73400</v>
          </cell>
        </row>
        <row r="1098">
          <cell r="A1098" t="str">
            <v>Washburn-WI201380</v>
          </cell>
          <cell r="B1098">
            <v>32850</v>
          </cell>
          <cell r="C1098">
            <v>37550</v>
          </cell>
          <cell r="D1098">
            <v>42250</v>
          </cell>
          <cell r="E1098">
            <v>46900</v>
          </cell>
          <cell r="F1098">
            <v>50700</v>
          </cell>
          <cell r="G1098">
            <v>54450</v>
          </cell>
          <cell r="H1098">
            <v>58200</v>
          </cell>
          <cell r="I1098">
            <v>61950</v>
          </cell>
        </row>
        <row r="1099">
          <cell r="A1099" t="str">
            <v>Washington-WI201380</v>
          </cell>
          <cell r="B1099">
            <v>39350</v>
          </cell>
          <cell r="C1099">
            <v>44950</v>
          </cell>
          <cell r="D1099">
            <v>50550</v>
          </cell>
          <cell r="E1099">
            <v>56150</v>
          </cell>
          <cell r="F1099">
            <v>60650</v>
          </cell>
          <cell r="G1099">
            <v>65150</v>
          </cell>
          <cell r="H1099">
            <v>69650</v>
          </cell>
          <cell r="I1099">
            <v>74150</v>
          </cell>
        </row>
        <row r="1100">
          <cell r="A1100" t="str">
            <v>Waukesha-WI201380</v>
          </cell>
          <cell r="B1100">
            <v>39350</v>
          </cell>
          <cell r="C1100">
            <v>44950</v>
          </cell>
          <cell r="D1100">
            <v>50550</v>
          </cell>
          <cell r="E1100">
            <v>56150</v>
          </cell>
          <cell r="F1100">
            <v>60650</v>
          </cell>
          <cell r="G1100">
            <v>65150</v>
          </cell>
          <cell r="H1100">
            <v>69650</v>
          </cell>
          <cell r="I1100">
            <v>74150</v>
          </cell>
        </row>
        <row r="1101">
          <cell r="A1101" t="str">
            <v>Waupaca-WI201380</v>
          </cell>
          <cell r="B1101">
            <v>34900</v>
          </cell>
          <cell r="C1101">
            <v>39900</v>
          </cell>
          <cell r="D1101">
            <v>44900</v>
          </cell>
          <cell r="E1101">
            <v>49850</v>
          </cell>
          <cell r="F1101">
            <v>53850</v>
          </cell>
          <cell r="G1101">
            <v>57850</v>
          </cell>
          <cell r="H1101">
            <v>61850</v>
          </cell>
          <cell r="I1101">
            <v>65850</v>
          </cell>
        </row>
        <row r="1102">
          <cell r="A1102" t="str">
            <v>Waushara-WI201380</v>
          </cell>
          <cell r="B1102">
            <v>32850</v>
          </cell>
          <cell r="C1102">
            <v>37550</v>
          </cell>
          <cell r="D1102">
            <v>42250</v>
          </cell>
          <cell r="E1102">
            <v>46900</v>
          </cell>
          <cell r="F1102">
            <v>50700</v>
          </cell>
          <cell r="G1102">
            <v>54450</v>
          </cell>
          <cell r="H1102">
            <v>58200</v>
          </cell>
          <cell r="I1102">
            <v>61950</v>
          </cell>
        </row>
        <row r="1103">
          <cell r="A1103" t="str">
            <v>Winnebago-WI201380</v>
          </cell>
          <cell r="B1103">
            <v>36450</v>
          </cell>
          <cell r="C1103">
            <v>41650</v>
          </cell>
          <cell r="D1103">
            <v>46850</v>
          </cell>
          <cell r="E1103">
            <v>52050</v>
          </cell>
          <cell r="F1103">
            <v>56250</v>
          </cell>
          <cell r="G1103">
            <v>60400</v>
          </cell>
          <cell r="H1103">
            <v>64550</v>
          </cell>
          <cell r="I1103">
            <v>68750</v>
          </cell>
        </row>
        <row r="1104">
          <cell r="A1104" t="str">
            <v>Wood-WI201380</v>
          </cell>
          <cell r="B1104">
            <v>33900</v>
          </cell>
          <cell r="C1104">
            <v>38750</v>
          </cell>
          <cell r="D1104">
            <v>43600</v>
          </cell>
          <cell r="E1104">
            <v>48400</v>
          </cell>
          <cell r="F1104">
            <v>52300</v>
          </cell>
          <cell r="G1104">
            <v>56150</v>
          </cell>
          <cell r="H1104">
            <v>60050</v>
          </cell>
          <cell r="I1104">
            <v>63900</v>
          </cell>
        </row>
        <row r="1105">
          <cell r="A1105" t="str">
            <v>Autauga-AL201480</v>
          </cell>
          <cell r="B1105">
            <v>33400</v>
          </cell>
          <cell r="C1105">
            <v>38200</v>
          </cell>
          <cell r="D1105">
            <v>42950</v>
          </cell>
          <cell r="E1105">
            <v>47700</v>
          </cell>
          <cell r="F1105">
            <v>51550</v>
          </cell>
          <cell r="G1105">
            <v>55350</v>
          </cell>
          <cell r="H1105">
            <v>59150</v>
          </cell>
          <cell r="I1105">
            <v>63000</v>
          </cell>
        </row>
        <row r="1106">
          <cell r="A1106" t="str">
            <v>Baldwin-AL201480</v>
          </cell>
          <cell r="B1106">
            <v>35500</v>
          </cell>
          <cell r="C1106">
            <v>40600</v>
          </cell>
          <cell r="D1106">
            <v>45650</v>
          </cell>
          <cell r="E1106">
            <v>50700</v>
          </cell>
          <cell r="F1106">
            <v>54800</v>
          </cell>
          <cell r="G1106">
            <v>58850</v>
          </cell>
          <cell r="H1106">
            <v>62900</v>
          </cell>
          <cell r="I1106">
            <v>66950</v>
          </cell>
        </row>
        <row r="1107">
          <cell r="A1107" t="str">
            <v>Barbour-AL201480</v>
          </cell>
          <cell r="B1107">
            <v>26350</v>
          </cell>
          <cell r="C1107">
            <v>30100</v>
          </cell>
          <cell r="D1107">
            <v>33850</v>
          </cell>
          <cell r="E1107">
            <v>37600</v>
          </cell>
          <cell r="F1107">
            <v>40650</v>
          </cell>
          <cell r="G1107">
            <v>43650</v>
          </cell>
          <cell r="H1107">
            <v>46650</v>
          </cell>
          <cell r="I1107">
            <v>49650</v>
          </cell>
        </row>
        <row r="1108">
          <cell r="A1108" t="str">
            <v>Bibb-AL201480</v>
          </cell>
          <cell r="B1108">
            <v>34200</v>
          </cell>
          <cell r="C1108">
            <v>39050</v>
          </cell>
          <cell r="D1108">
            <v>43950</v>
          </cell>
          <cell r="E1108">
            <v>48800</v>
          </cell>
          <cell r="F1108">
            <v>52750</v>
          </cell>
          <cell r="G1108">
            <v>56650</v>
          </cell>
          <cell r="H1108">
            <v>60550</v>
          </cell>
          <cell r="I1108">
            <v>64450</v>
          </cell>
        </row>
        <row r="1109">
          <cell r="A1109" t="str">
            <v>Blount-AL201480</v>
          </cell>
          <cell r="B1109">
            <v>34200</v>
          </cell>
          <cell r="C1109">
            <v>39050</v>
          </cell>
          <cell r="D1109">
            <v>43950</v>
          </cell>
          <cell r="E1109">
            <v>48800</v>
          </cell>
          <cell r="F1109">
            <v>52750</v>
          </cell>
          <cell r="G1109">
            <v>56650</v>
          </cell>
          <cell r="H1109">
            <v>60550</v>
          </cell>
          <cell r="I1109">
            <v>64450</v>
          </cell>
        </row>
        <row r="1110">
          <cell r="A1110" t="str">
            <v>Bullock-AL201480</v>
          </cell>
          <cell r="B1110">
            <v>26350</v>
          </cell>
          <cell r="C1110">
            <v>30100</v>
          </cell>
          <cell r="D1110">
            <v>33850</v>
          </cell>
          <cell r="E1110">
            <v>37600</v>
          </cell>
          <cell r="F1110">
            <v>40650</v>
          </cell>
          <cell r="G1110">
            <v>43650</v>
          </cell>
          <cell r="H1110">
            <v>46650</v>
          </cell>
          <cell r="I1110">
            <v>49650</v>
          </cell>
        </row>
        <row r="1111">
          <cell r="A1111" t="str">
            <v>Butler-AL201480</v>
          </cell>
          <cell r="B1111">
            <v>26350</v>
          </cell>
          <cell r="C1111">
            <v>30100</v>
          </cell>
          <cell r="D1111">
            <v>33850</v>
          </cell>
          <cell r="E1111">
            <v>37600</v>
          </cell>
          <cell r="F1111">
            <v>40650</v>
          </cell>
          <cell r="G1111">
            <v>43650</v>
          </cell>
          <cell r="H1111">
            <v>46650</v>
          </cell>
          <cell r="I1111">
            <v>49650</v>
          </cell>
        </row>
        <row r="1112">
          <cell r="A1112" t="str">
            <v>Calhoun-AL201480</v>
          </cell>
          <cell r="B1112">
            <v>28950</v>
          </cell>
          <cell r="C1112">
            <v>33050</v>
          </cell>
          <cell r="D1112">
            <v>37200</v>
          </cell>
          <cell r="E1112">
            <v>41300</v>
          </cell>
          <cell r="F1112">
            <v>44650</v>
          </cell>
          <cell r="G1112">
            <v>47950</v>
          </cell>
          <cell r="H1112">
            <v>51250</v>
          </cell>
          <cell r="I1112">
            <v>54550</v>
          </cell>
        </row>
        <row r="1113">
          <cell r="A1113" t="str">
            <v>Chambers-AL201480</v>
          </cell>
          <cell r="B1113">
            <v>26350</v>
          </cell>
          <cell r="C1113">
            <v>30100</v>
          </cell>
          <cell r="D1113">
            <v>33850</v>
          </cell>
          <cell r="E1113">
            <v>37600</v>
          </cell>
          <cell r="F1113">
            <v>40650</v>
          </cell>
          <cell r="G1113">
            <v>43650</v>
          </cell>
          <cell r="H1113">
            <v>46650</v>
          </cell>
          <cell r="I1113">
            <v>49650</v>
          </cell>
        </row>
        <row r="1114">
          <cell r="A1114" t="str">
            <v>Cherokee-AL201480</v>
          </cell>
          <cell r="B1114">
            <v>27550</v>
          </cell>
          <cell r="C1114">
            <v>31450</v>
          </cell>
          <cell r="D1114">
            <v>35400</v>
          </cell>
          <cell r="E1114">
            <v>39300</v>
          </cell>
          <cell r="F1114">
            <v>42450</v>
          </cell>
          <cell r="G1114">
            <v>45600</v>
          </cell>
          <cell r="H1114">
            <v>48750</v>
          </cell>
          <cell r="I1114">
            <v>51900</v>
          </cell>
        </row>
        <row r="1115">
          <cell r="A1115" t="str">
            <v>Chilton-AL201480</v>
          </cell>
          <cell r="B1115">
            <v>29750</v>
          </cell>
          <cell r="C1115">
            <v>34000</v>
          </cell>
          <cell r="D1115">
            <v>38250</v>
          </cell>
          <cell r="E1115">
            <v>42500</v>
          </cell>
          <cell r="F1115">
            <v>45900</v>
          </cell>
          <cell r="G1115">
            <v>49300</v>
          </cell>
          <cell r="H1115">
            <v>52700</v>
          </cell>
          <cell r="I1115">
            <v>56100</v>
          </cell>
        </row>
        <row r="1116">
          <cell r="A1116" t="str">
            <v>Choctaw-AL201480</v>
          </cell>
          <cell r="B1116">
            <v>26350</v>
          </cell>
          <cell r="C1116">
            <v>30100</v>
          </cell>
          <cell r="D1116">
            <v>33850</v>
          </cell>
          <cell r="E1116">
            <v>37600</v>
          </cell>
          <cell r="F1116">
            <v>40650</v>
          </cell>
          <cell r="G1116">
            <v>43650</v>
          </cell>
          <cell r="H1116">
            <v>46650</v>
          </cell>
          <cell r="I1116">
            <v>49650</v>
          </cell>
        </row>
        <row r="1117">
          <cell r="A1117" t="str">
            <v>Clarke-AL201480</v>
          </cell>
          <cell r="B1117">
            <v>27050</v>
          </cell>
          <cell r="C1117">
            <v>30900</v>
          </cell>
          <cell r="D1117">
            <v>34750</v>
          </cell>
          <cell r="E1117">
            <v>38600</v>
          </cell>
          <cell r="F1117">
            <v>41700</v>
          </cell>
          <cell r="G1117">
            <v>44800</v>
          </cell>
          <cell r="H1117">
            <v>47900</v>
          </cell>
          <cell r="I1117">
            <v>51000</v>
          </cell>
        </row>
        <row r="1118">
          <cell r="A1118" t="str">
            <v>Clay-AL201480</v>
          </cell>
          <cell r="B1118">
            <v>26350</v>
          </cell>
          <cell r="C1118">
            <v>30100</v>
          </cell>
          <cell r="D1118">
            <v>33850</v>
          </cell>
          <cell r="E1118">
            <v>37600</v>
          </cell>
          <cell r="F1118">
            <v>40650</v>
          </cell>
          <cell r="G1118">
            <v>43650</v>
          </cell>
          <cell r="H1118">
            <v>46650</v>
          </cell>
          <cell r="I1118">
            <v>49650</v>
          </cell>
        </row>
        <row r="1119">
          <cell r="A1119" t="str">
            <v>Cleburne-AL201480</v>
          </cell>
          <cell r="B1119">
            <v>26350</v>
          </cell>
          <cell r="C1119">
            <v>30100</v>
          </cell>
          <cell r="D1119">
            <v>33850</v>
          </cell>
          <cell r="E1119">
            <v>37600</v>
          </cell>
          <cell r="F1119">
            <v>40650</v>
          </cell>
          <cell r="G1119">
            <v>43650</v>
          </cell>
          <cell r="H1119">
            <v>46650</v>
          </cell>
          <cell r="I1119">
            <v>49650</v>
          </cell>
        </row>
        <row r="1120">
          <cell r="A1120" t="str">
            <v>Coffee-AL201480</v>
          </cell>
          <cell r="B1120">
            <v>33000</v>
          </cell>
          <cell r="C1120">
            <v>37700</v>
          </cell>
          <cell r="D1120">
            <v>42400</v>
          </cell>
          <cell r="E1120">
            <v>47100</v>
          </cell>
          <cell r="F1120">
            <v>50900</v>
          </cell>
          <cell r="G1120">
            <v>54650</v>
          </cell>
          <cell r="H1120">
            <v>58450</v>
          </cell>
          <cell r="I1120">
            <v>62200</v>
          </cell>
        </row>
        <row r="1121">
          <cell r="A1121" t="str">
            <v>Colbert-AL201480</v>
          </cell>
          <cell r="B1121">
            <v>29200</v>
          </cell>
          <cell r="C1121">
            <v>33400</v>
          </cell>
          <cell r="D1121">
            <v>37550</v>
          </cell>
          <cell r="E1121">
            <v>41700</v>
          </cell>
          <cell r="F1121">
            <v>45050</v>
          </cell>
          <cell r="G1121">
            <v>48400</v>
          </cell>
          <cell r="H1121">
            <v>51750</v>
          </cell>
          <cell r="I1121">
            <v>55050</v>
          </cell>
        </row>
        <row r="1122">
          <cell r="A1122" t="str">
            <v>Conecuh-AL201480</v>
          </cell>
          <cell r="B1122">
            <v>26350</v>
          </cell>
          <cell r="C1122">
            <v>30100</v>
          </cell>
          <cell r="D1122">
            <v>33850</v>
          </cell>
          <cell r="E1122">
            <v>37600</v>
          </cell>
          <cell r="F1122">
            <v>40650</v>
          </cell>
          <cell r="G1122">
            <v>43650</v>
          </cell>
          <cell r="H1122">
            <v>46650</v>
          </cell>
          <cell r="I1122">
            <v>49650</v>
          </cell>
        </row>
        <row r="1123">
          <cell r="A1123" t="str">
            <v>Coosa-AL201480</v>
          </cell>
          <cell r="B1123">
            <v>28500</v>
          </cell>
          <cell r="C1123">
            <v>32600</v>
          </cell>
          <cell r="D1123">
            <v>36650</v>
          </cell>
          <cell r="E1123">
            <v>40700</v>
          </cell>
          <cell r="F1123">
            <v>44000</v>
          </cell>
          <cell r="G1123">
            <v>47250</v>
          </cell>
          <cell r="H1123">
            <v>50500</v>
          </cell>
          <cell r="I1123">
            <v>53750</v>
          </cell>
        </row>
        <row r="1124">
          <cell r="A1124" t="str">
            <v>Covington-AL201480</v>
          </cell>
          <cell r="B1124">
            <v>26350</v>
          </cell>
          <cell r="C1124">
            <v>30100</v>
          </cell>
          <cell r="D1124">
            <v>33850</v>
          </cell>
          <cell r="E1124">
            <v>37600</v>
          </cell>
          <cell r="F1124">
            <v>40650</v>
          </cell>
          <cell r="G1124">
            <v>43650</v>
          </cell>
          <cell r="H1124">
            <v>46650</v>
          </cell>
          <cell r="I1124">
            <v>49650</v>
          </cell>
        </row>
        <row r="1125">
          <cell r="A1125" t="str">
            <v>Crenshaw-AL201480</v>
          </cell>
          <cell r="B1125">
            <v>29300</v>
          </cell>
          <cell r="C1125">
            <v>33500</v>
          </cell>
          <cell r="D1125">
            <v>37700</v>
          </cell>
          <cell r="E1125">
            <v>41850</v>
          </cell>
          <cell r="F1125">
            <v>45200</v>
          </cell>
          <cell r="G1125">
            <v>48550</v>
          </cell>
          <cell r="H1125">
            <v>51900</v>
          </cell>
          <cell r="I1125">
            <v>55250</v>
          </cell>
        </row>
        <row r="1126">
          <cell r="A1126" t="str">
            <v>Cullman-AL201480</v>
          </cell>
          <cell r="B1126">
            <v>28850</v>
          </cell>
          <cell r="C1126">
            <v>33000</v>
          </cell>
          <cell r="D1126">
            <v>37100</v>
          </cell>
          <cell r="E1126">
            <v>41200</v>
          </cell>
          <cell r="F1126">
            <v>44500</v>
          </cell>
          <cell r="G1126">
            <v>47800</v>
          </cell>
          <cell r="H1126">
            <v>51100</v>
          </cell>
          <cell r="I1126">
            <v>54400</v>
          </cell>
        </row>
        <row r="1127">
          <cell r="A1127" t="str">
            <v>Dale-AL201480</v>
          </cell>
          <cell r="B1127">
            <v>31650</v>
          </cell>
          <cell r="C1127">
            <v>36200</v>
          </cell>
          <cell r="D1127">
            <v>40700</v>
          </cell>
          <cell r="E1127">
            <v>45200</v>
          </cell>
          <cell r="F1127">
            <v>48850</v>
          </cell>
          <cell r="G1127">
            <v>52450</v>
          </cell>
          <cell r="H1127">
            <v>56050</v>
          </cell>
          <cell r="I1127">
            <v>59700</v>
          </cell>
        </row>
        <row r="1128">
          <cell r="A1128" t="str">
            <v>Dallas-AL201480</v>
          </cell>
          <cell r="B1128">
            <v>26350</v>
          </cell>
          <cell r="C1128">
            <v>30100</v>
          </cell>
          <cell r="D1128">
            <v>33850</v>
          </cell>
          <cell r="E1128">
            <v>37600</v>
          </cell>
          <cell r="F1128">
            <v>40650</v>
          </cell>
          <cell r="G1128">
            <v>43650</v>
          </cell>
          <cell r="H1128">
            <v>46650</v>
          </cell>
          <cell r="I1128">
            <v>49650</v>
          </cell>
        </row>
        <row r="1129">
          <cell r="A1129" t="str">
            <v>DeKalb-AL201480</v>
          </cell>
          <cell r="B1129">
            <v>26350</v>
          </cell>
          <cell r="C1129">
            <v>30100</v>
          </cell>
          <cell r="D1129">
            <v>33850</v>
          </cell>
          <cell r="E1129">
            <v>37600</v>
          </cell>
          <cell r="F1129">
            <v>40650</v>
          </cell>
          <cell r="G1129">
            <v>43650</v>
          </cell>
          <cell r="H1129">
            <v>46650</v>
          </cell>
          <cell r="I1129">
            <v>49650</v>
          </cell>
        </row>
        <row r="1130">
          <cell r="A1130" t="str">
            <v>Elmore-AL201480</v>
          </cell>
          <cell r="B1130">
            <v>33400</v>
          </cell>
          <cell r="C1130">
            <v>38200</v>
          </cell>
          <cell r="D1130">
            <v>42950</v>
          </cell>
          <cell r="E1130">
            <v>47700</v>
          </cell>
          <cell r="F1130">
            <v>51550</v>
          </cell>
          <cell r="G1130">
            <v>55350</v>
          </cell>
          <cell r="H1130">
            <v>59150</v>
          </cell>
          <cell r="I1130">
            <v>63000</v>
          </cell>
        </row>
        <row r="1131">
          <cell r="A1131" t="str">
            <v>Escambia-AL201480</v>
          </cell>
          <cell r="B1131">
            <v>26350</v>
          </cell>
          <cell r="C1131">
            <v>30100</v>
          </cell>
          <cell r="D1131">
            <v>33850</v>
          </cell>
          <cell r="E1131">
            <v>37600</v>
          </cell>
          <cell r="F1131">
            <v>40650</v>
          </cell>
          <cell r="G1131">
            <v>43650</v>
          </cell>
          <cell r="H1131">
            <v>46650</v>
          </cell>
          <cell r="I1131">
            <v>49650</v>
          </cell>
        </row>
        <row r="1132">
          <cell r="A1132" t="str">
            <v>Etowah-AL201480</v>
          </cell>
          <cell r="B1132">
            <v>26350</v>
          </cell>
          <cell r="C1132">
            <v>30100</v>
          </cell>
          <cell r="D1132">
            <v>33850</v>
          </cell>
          <cell r="E1132">
            <v>37600</v>
          </cell>
          <cell r="F1132">
            <v>40650</v>
          </cell>
          <cell r="G1132">
            <v>43650</v>
          </cell>
          <cell r="H1132">
            <v>46650</v>
          </cell>
          <cell r="I1132">
            <v>49650</v>
          </cell>
        </row>
        <row r="1133">
          <cell r="A1133" t="str">
            <v>Fayette-AL201480</v>
          </cell>
          <cell r="B1133">
            <v>26350</v>
          </cell>
          <cell r="C1133">
            <v>30100</v>
          </cell>
          <cell r="D1133">
            <v>33850</v>
          </cell>
          <cell r="E1133">
            <v>37600</v>
          </cell>
          <cell r="F1133">
            <v>40650</v>
          </cell>
          <cell r="G1133">
            <v>43650</v>
          </cell>
          <cell r="H1133">
            <v>46650</v>
          </cell>
          <cell r="I1133">
            <v>49650</v>
          </cell>
        </row>
        <row r="1134">
          <cell r="A1134" t="str">
            <v>Franklin-AL201480</v>
          </cell>
          <cell r="B1134">
            <v>27650</v>
          </cell>
          <cell r="C1134">
            <v>31600</v>
          </cell>
          <cell r="D1134">
            <v>35550</v>
          </cell>
          <cell r="E1134">
            <v>39450</v>
          </cell>
          <cell r="F1134">
            <v>42650</v>
          </cell>
          <cell r="G1134">
            <v>45800</v>
          </cell>
          <cell r="H1134">
            <v>48950</v>
          </cell>
          <cell r="I1134">
            <v>52100</v>
          </cell>
        </row>
        <row r="1135">
          <cell r="A1135" t="str">
            <v>Geneva-AL201480</v>
          </cell>
          <cell r="B1135">
            <v>28950</v>
          </cell>
          <cell r="C1135">
            <v>33100</v>
          </cell>
          <cell r="D1135">
            <v>37250</v>
          </cell>
          <cell r="E1135">
            <v>41350</v>
          </cell>
          <cell r="F1135">
            <v>44700</v>
          </cell>
          <cell r="G1135">
            <v>48000</v>
          </cell>
          <cell r="H1135">
            <v>51300</v>
          </cell>
          <cell r="I1135">
            <v>54600</v>
          </cell>
        </row>
        <row r="1136">
          <cell r="A1136" t="str">
            <v>Greene-AL201480</v>
          </cell>
          <cell r="B1136">
            <v>30450</v>
          </cell>
          <cell r="C1136">
            <v>34800</v>
          </cell>
          <cell r="D1136">
            <v>39150</v>
          </cell>
          <cell r="E1136">
            <v>43500</v>
          </cell>
          <cell r="F1136">
            <v>47000</v>
          </cell>
          <cell r="G1136">
            <v>50500</v>
          </cell>
          <cell r="H1136">
            <v>53950</v>
          </cell>
          <cell r="I1136">
            <v>57450</v>
          </cell>
        </row>
        <row r="1137">
          <cell r="A1137" t="str">
            <v>Hale-AL201480</v>
          </cell>
          <cell r="B1137">
            <v>30450</v>
          </cell>
          <cell r="C1137">
            <v>34800</v>
          </cell>
          <cell r="D1137">
            <v>39150</v>
          </cell>
          <cell r="E1137">
            <v>43500</v>
          </cell>
          <cell r="F1137">
            <v>47000</v>
          </cell>
          <cell r="G1137">
            <v>50500</v>
          </cell>
          <cell r="H1137">
            <v>53950</v>
          </cell>
          <cell r="I1137">
            <v>57450</v>
          </cell>
        </row>
        <row r="1138">
          <cell r="A1138" t="str">
            <v>Henry-AL201480</v>
          </cell>
          <cell r="B1138">
            <v>28350</v>
          </cell>
          <cell r="C1138">
            <v>32400</v>
          </cell>
          <cell r="D1138">
            <v>36450</v>
          </cell>
          <cell r="E1138">
            <v>40500</v>
          </cell>
          <cell r="F1138">
            <v>43750</v>
          </cell>
          <cell r="G1138">
            <v>47000</v>
          </cell>
          <cell r="H1138">
            <v>50250</v>
          </cell>
          <cell r="I1138">
            <v>53500</v>
          </cell>
        </row>
        <row r="1139">
          <cell r="A1139" t="str">
            <v>Houston-AL201480</v>
          </cell>
          <cell r="B1139">
            <v>28950</v>
          </cell>
          <cell r="C1139">
            <v>33100</v>
          </cell>
          <cell r="D1139">
            <v>37250</v>
          </cell>
          <cell r="E1139">
            <v>41350</v>
          </cell>
          <cell r="F1139">
            <v>44700</v>
          </cell>
          <cell r="G1139">
            <v>48000</v>
          </cell>
          <cell r="H1139">
            <v>51300</v>
          </cell>
          <cell r="I1139">
            <v>54600</v>
          </cell>
        </row>
        <row r="1140">
          <cell r="A1140" t="str">
            <v>Jackson-AL201480</v>
          </cell>
          <cell r="B1140">
            <v>27200</v>
          </cell>
          <cell r="C1140">
            <v>31050</v>
          </cell>
          <cell r="D1140">
            <v>34950</v>
          </cell>
          <cell r="E1140">
            <v>38800</v>
          </cell>
          <cell r="F1140">
            <v>41950</v>
          </cell>
          <cell r="G1140">
            <v>45050</v>
          </cell>
          <cell r="H1140">
            <v>48150</v>
          </cell>
          <cell r="I1140">
            <v>51250</v>
          </cell>
        </row>
        <row r="1141">
          <cell r="A1141" t="str">
            <v>Jefferson-AL201480</v>
          </cell>
          <cell r="B1141">
            <v>34200</v>
          </cell>
          <cell r="C1141">
            <v>39050</v>
          </cell>
          <cell r="D1141">
            <v>43950</v>
          </cell>
          <cell r="E1141">
            <v>48800</v>
          </cell>
          <cell r="F1141">
            <v>52750</v>
          </cell>
          <cell r="G1141">
            <v>56650</v>
          </cell>
          <cell r="H1141">
            <v>60550</v>
          </cell>
          <cell r="I1141">
            <v>64450</v>
          </cell>
        </row>
        <row r="1142">
          <cell r="A1142" t="str">
            <v>Lamar-AL201480</v>
          </cell>
          <cell r="B1142">
            <v>26350</v>
          </cell>
          <cell r="C1142">
            <v>30100</v>
          </cell>
          <cell r="D1142">
            <v>33850</v>
          </cell>
          <cell r="E1142">
            <v>37600</v>
          </cell>
          <cell r="F1142">
            <v>40650</v>
          </cell>
          <cell r="G1142">
            <v>43650</v>
          </cell>
          <cell r="H1142">
            <v>46650</v>
          </cell>
          <cell r="I1142">
            <v>49650</v>
          </cell>
        </row>
        <row r="1143">
          <cell r="A1143" t="str">
            <v>Lauderdale-AL201480</v>
          </cell>
          <cell r="B1143">
            <v>29200</v>
          </cell>
          <cell r="C1143">
            <v>33400</v>
          </cell>
          <cell r="D1143">
            <v>37550</v>
          </cell>
          <cell r="E1143">
            <v>41700</v>
          </cell>
          <cell r="F1143">
            <v>45050</v>
          </cell>
          <cell r="G1143">
            <v>48400</v>
          </cell>
          <cell r="H1143">
            <v>51750</v>
          </cell>
          <cell r="I1143">
            <v>55050</v>
          </cell>
        </row>
        <row r="1144">
          <cell r="A1144" t="str">
            <v>Lawrence-AL201480</v>
          </cell>
          <cell r="B1144">
            <v>30000</v>
          </cell>
          <cell r="C1144">
            <v>34250</v>
          </cell>
          <cell r="D1144">
            <v>38550</v>
          </cell>
          <cell r="E1144">
            <v>42800</v>
          </cell>
          <cell r="F1144">
            <v>46250</v>
          </cell>
          <cell r="G1144">
            <v>49650</v>
          </cell>
          <cell r="H1144">
            <v>53100</v>
          </cell>
          <cell r="I1144">
            <v>56500</v>
          </cell>
        </row>
        <row r="1145">
          <cell r="A1145" t="str">
            <v>Lee-AL201480</v>
          </cell>
          <cell r="B1145">
            <v>33550</v>
          </cell>
          <cell r="C1145">
            <v>38350</v>
          </cell>
          <cell r="D1145">
            <v>43150</v>
          </cell>
          <cell r="E1145">
            <v>47900</v>
          </cell>
          <cell r="F1145">
            <v>51750</v>
          </cell>
          <cell r="G1145">
            <v>55600</v>
          </cell>
          <cell r="H1145">
            <v>59400</v>
          </cell>
          <cell r="I1145">
            <v>63250</v>
          </cell>
        </row>
        <row r="1146">
          <cell r="A1146" t="str">
            <v>Limestone-AL201480</v>
          </cell>
          <cell r="B1146">
            <v>39050</v>
          </cell>
          <cell r="C1146">
            <v>44600</v>
          </cell>
          <cell r="D1146">
            <v>50200</v>
          </cell>
          <cell r="E1146">
            <v>55750</v>
          </cell>
          <cell r="F1146">
            <v>60250</v>
          </cell>
          <cell r="G1146">
            <v>64700</v>
          </cell>
          <cell r="H1146">
            <v>69150</v>
          </cell>
          <cell r="I1146">
            <v>73600</v>
          </cell>
        </row>
        <row r="1147">
          <cell r="A1147" t="str">
            <v>Lowndes-AL201480</v>
          </cell>
          <cell r="B1147">
            <v>33400</v>
          </cell>
          <cell r="C1147">
            <v>38200</v>
          </cell>
          <cell r="D1147">
            <v>42950</v>
          </cell>
          <cell r="E1147">
            <v>47700</v>
          </cell>
          <cell r="F1147">
            <v>51550</v>
          </cell>
          <cell r="G1147">
            <v>55350</v>
          </cell>
          <cell r="H1147">
            <v>59150</v>
          </cell>
          <cell r="I1147">
            <v>63000</v>
          </cell>
        </row>
        <row r="1148">
          <cell r="A1148" t="str">
            <v>Macon-AL201480</v>
          </cell>
          <cell r="B1148">
            <v>26350</v>
          </cell>
          <cell r="C1148">
            <v>30100</v>
          </cell>
          <cell r="D1148">
            <v>33850</v>
          </cell>
          <cell r="E1148">
            <v>37600</v>
          </cell>
          <cell r="F1148">
            <v>40650</v>
          </cell>
          <cell r="G1148">
            <v>43650</v>
          </cell>
          <cell r="H1148">
            <v>46650</v>
          </cell>
          <cell r="I1148">
            <v>49650</v>
          </cell>
        </row>
        <row r="1149">
          <cell r="A1149" t="str">
            <v>Madison-AL201480</v>
          </cell>
          <cell r="B1149">
            <v>39050</v>
          </cell>
          <cell r="C1149">
            <v>44600</v>
          </cell>
          <cell r="D1149">
            <v>50200</v>
          </cell>
          <cell r="E1149">
            <v>55750</v>
          </cell>
          <cell r="F1149">
            <v>60250</v>
          </cell>
          <cell r="G1149">
            <v>64700</v>
          </cell>
          <cell r="H1149">
            <v>69150</v>
          </cell>
          <cell r="I1149">
            <v>73600</v>
          </cell>
        </row>
        <row r="1150">
          <cell r="A1150" t="str">
            <v>Marengo-AL201480</v>
          </cell>
          <cell r="B1150">
            <v>26800</v>
          </cell>
          <cell r="C1150">
            <v>30600</v>
          </cell>
          <cell r="D1150">
            <v>34450</v>
          </cell>
          <cell r="E1150">
            <v>38250</v>
          </cell>
          <cell r="F1150">
            <v>41350</v>
          </cell>
          <cell r="G1150">
            <v>44400</v>
          </cell>
          <cell r="H1150">
            <v>47450</v>
          </cell>
          <cell r="I1150">
            <v>50500</v>
          </cell>
        </row>
        <row r="1151">
          <cell r="A1151" t="str">
            <v>Marion-AL201480</v>
          </cell>
          <cell r="B1151">
            <v>26350</v>
          </cell>
          <cell r="C1151">
            <v>30100</v>
          </cell>
          <cell r="D1151">
            <v>33850</v>
          </cell>
          <cell r="E1151">
            <v>37600</v>
          </cell>
          <cell r="F1151">
            <v>40650</v>
          </cell>
          <cell r="G1151">
            <v>43650</v>
          </cell>
          <cell r="H1151">
            <v>46650</v>
          </cell>
          <cell r="I1151">
            <v>49650</v>
          </cell>
        </row>
        <row r="1152">
          <cell r="A1152" t="str">
            <v>Marshall-AL201480</v>
          </cell>
          <cell r="B1152">
            <v>27100</v>
          </cell>
          <cell r="C1152">
            <v>30950</v>
          </cell>
          <cell r="D1152">
            <v>34800</v>
          </cell>
          <cell r="E1152">
            <v>38650</v>
          </cell>
          <cell r="F1152">
            <v>41750</v>
          </cell>
          <cell r="G1152">
            <v>44850</v>
          </cell>
          <cell r="H1152">
            <v>47950</v>
          </cell>
          <cell r="I1152">
            <v>51050</v>
          </cell>
        </row>
        <row r="1153">
          <cell r="A1153" t="str">
            <v>Mobile-AL201480</v>
          </cell>
          <cell r="B1153">
            <v>30200</v>
          </cell>
          <cell r="C1153">
            <v>34500</v>
          </cell>
          <cell r="D1153">
            <v>38800</v>
          </cell>
          <cell r="E1153">
            <v>43100</v>
          </cell>
          <cell r="F1153">
            <v>46550</v>
          </cell>
          <cell r="G1153">
            <v>50000</v>
          </cell>
          <cell r="H1153">
            <v>53450</v>
          </cell>
          <cell r="I1153">
            <v>56900</v>
          </cell>
        </row>
        <row r="1154">
          <cell r="A1154" t="str">
            <v>Monroe-AL201480</v>
          </cell>
          <cell r="B1154">
            <v>26350</v>
          </cell>
          <cell r="C1154">
            <v>30100</v>
          </cell>
          <cell r="D1154">
            <v>33850</v>
          </cell>
          <cell r="E1154">
            <v>37600</v>
          </cell>
          <cell r="F1154">
            <v>40650</v>
          </cell>
          <cell r="G1154">
            <v>43650</v>
          </cell>
          <cell r="H1154">
            <v>46650</v>
          </cell>
          <cell r="I1154">
            <v>49650</v>
          </cell>
        </row>
        <row r="1155">
          <cell r="A1155" t="str">
            <v>Montgomery-AL201480</v>
          </cell>
          <cell r="B1155">
            <v>33400</v>
          </cell>
          <cell r="C1155">
            <v>38200</v>
          </cell>
          <cell r="D1155">
            <v>42950</v>
          </cell>
          <cell r="E1155">
            <v>47700</v>
          </cell>
          <cell r="F1155">
            <v>51550</v>
          </cell>
          <cell r="G1155">
            <v>55350</v>
          </cell>
          <cell r="H1155">
            <v>59150</v>
          </cell>
          <cell r="I1155">
            <v>63000</v>
          </cell>
        </row>
        <row r="1156">
          <cell r="A1156" t="str">
            <v>Morgan-AL201480</v>
          </cell>
          <cell r="B1156">
            <v>30000</v>
          </cell>
          <cell r="C1156">
            <v>34250</v>
          </cell>
          <cell r="D1156">
            <v>38550</v>
          </cell>
          <cell r="E1156">
            <v>42800</v>
          </cell>
          <cell r="F1156">
            <v>46250</v>
          </cell>
          <cell r="G1156">
            <v>49650</v>
          </cell>
          <cell r="H1156">
            <v>53100</v>
          </cell>
          <cell r="I1156">
            <v>56500</v>
          </cell>
        </row>
        <row r="1157">
          <cell r="A1157" t="str">
            <v>Perry-AL201480</v>
          </cell>
          <cell r="B1157">
            <v>26350</v>
          </cell>
          <cell r="C1157">
            <v>30100</v>
          </cell>
          <cell r="D1157">
            <v>33850</v>
          </cell>
          <cell r="E1157">
            <v>37600</v>
          </cell>
          <cell r="F1157">
            <v>40650</v>
          </cell>
          <cell r="G1157">
            <v>43650</v>
          </cell>
          <cell r="H1157">
            <v>46650</v>
          </cell>
          <cell r="I1157">
            <v>49650</v>
          </cell>
        </row>
        <row r="1158">
          <cell r="A1158" t="str">
            <v>Pickens-AL201480</v>
          </cell>
          <cell r="B1158">
            <v>26350</v>
          </cell>
          <cell r="C1158">
            <v>30100</v>
          </cell>
          <cell r="D1158">
            <v>33850</v>
          </cell>
          <cell r="E1158">
            <v>37600</v>
          </cell>
          <cell r="F1158">
            <v>40650</v>
          </cell>
          <cell r="G1158">
            <v>43650</v>
          </cell>
          <cell r="H1158">
            <v>46650</v>
          </cell>
          <cell r="I1158">
            <v>49650</v>
          </cell>
        </row>
        <row r="1159">
          <cell r="A1159" t="str">
            <v>Pike-AL201480</v>
          </cell>
          <cell r="B1159">
            <v>26350</v>
          </cell>
          <cell r="C1159">
            <v>30100</v>
          </cell>
          <cell r="D1159">
            <v>33850</v>
          </cell>
          <cell r="E1159">
            <v>37600</v>
          </cell>
          <cell r="F1159">
            <v>40650</v>
          </cell>
          <cell r="G1159">
            <v>43650</v>
          </cell>
          <cell r="H1159">
            <v>46650</v>
          </cell>
          <cell r="I1159">
            <v>49650</v>
          </cell>
        </row>
        <row r="1160">
          <cell r="A1160" t="str">
            <v>Randolph-AL201480</v>
          </cell>
          <cell r="B1160">
            <v>26500</v>
          </cell>
          <cell r="C1160">
            <v>30300</v>
          </cell>
          <cell r="D1160">
            <v>34100</v>
          </cell>
          <cell r="E1160">
            <v>37850</v>
          </cell>
          <cell r="F1160">
            <v>40900</v>
          </cell>
          <cell r="G1160">
            <v>43950</v>
          </cell>
          <cell r="H1160">
            <v>46950</v>
          </cell>
          <cell r="I1160">
            <v>50000</v>
          </cell>
        </row>
        <row r="1161">
          <cell r="A1161" t="str">
            <v>Russell-AL201480</v>
          </cell>
          <cell r="B1161">
            <v>28600</v>
          </cell>
          <cell r="C1161">
            <v>32650</v>
          </cell>
          <cell r="D1161">
            <v>36750</v>
          </cell>
          <cell r="E1161">
            <v>40800</v>
          </cell>
          <cell r="F1161">
            <v>44100</v>
          </cell>
          <cell r="G1161">
            <v>47350</v>
          </cell>
          <cell r="H1161">
            <v>50600</v>
          </cell>
          <cell r="I1161">
            <v>53900</v>
          </cell>
        </row>
        <row r="1162">
          <cell r="A1162" t="str">
            <v>St. Clair-AL201480</v>
          </cell>
          <cell r="B1162">
            <v>34200</v>
          </cell>
          <cell r="C1162">
            <v>39050</v>
          </cell>
          <cell r="D1162">
            <v>43950</v>
          </cell>
          <cell r="E1162">
            <v>48800</v>
          </cell>
          <cell r="F1162">
            <v>52750</v>
          </cell>
          <cell r="G1162">
            <v>56650</v>
          </cell>
          <cell r="H1162">
            <v>60550</v>
          </cell>
          <cell r="I1162">
            <v>64450</v>
          </cell>
        </row>
        <row r="1163">
          <cell r="A1163" t="str">
            <v>Shelby-AL201480</v>
          </cell>
          <cell r="B1163">
            <v>34200</v>
          </cell>
          <cell r="C1163">
            <v>39050</v>
          </cell>
          <cell r="D1163">
            <v>43950</v>
          </cell>
          <cell r="E1163">
            <v>48800</v>
          </cell>
          <cell r="F1163">
            <v>52750</v>
          </cell>
          <cell r="G1163">
            <v>56650</v>
          </cell>
          <cell r="H1163">
            <v>60550</v>
          </cell>
          <cell r="I1163">
            <v>64450</v>
          </cell>
        </row>
        <row r="1164">
          <cell r="A1164" t="str">
            <v>Sumter-AL201480</v>
          </cell>
          <cell r="B1164">
            <v>26350</v>
          </cell>
          <cell r="C1164">
            <v>30100</v>
          </cell>
          <cell r="D1164">
            <v>33850</v>
          </cell>
          <cell r="E1164">
            <v>37600</v>
          </cell>
          <cell r="F1164">
            <v>40650</v>
          </cell>
          <cell r="G1164">
            <v>43650</v>
          </cell>
          <cell r="H1164">
            <v>46650</v>
          </cell>
          <cell r="I1164">
            <v>49650</v>
          </cell>
        </row>
        <row r="1165">
          <cell r="A1165" t="str">
            <v>Talladega-AL201480</v>
          </cell>
          <cell r="B1165">
            <v>26350</v>
          </cell>
          <cell r="C1165">
            <v>30100</v>
          </cell>
          <cell r="D1165">
            <v>33850</v>
          </cell>
          <cell r="E1165">
            <v>37600</v>
          </cell>
          <cell r="F1165">
            <v>40650</v>
          </cell>
          <cell r="G1165">
            <v>43650</v>
          </cell>
          <cell r="H1165">
            <v>46650</v>
          </cell>
          <cell r="I1165">
            <v>49650</v>
          </cell>
        </row>
        <row r="1166">
          <cell r="A1166" t="str">
            <v>Tallapoosa-AL201480</v>
          </cell>
          <cell r="B1166">
            <v>27400</v>
          </cell>
          <cell r="C1166">
            <v>31300</v>
          </cell>
          <cell r="D1166">
            <v>35200</v>
          </cell>
          <cell r="E1166">
            <v>39100</v>
          </cell>
          <cell r="F1166">
            <v>42250</v>
          </cell>
          <cell r="G1166">
            <v>45400</v>
          </cell>
          <cell r="H1166">
            <v>48500</v>
          </cell>
          <cell r="I1166">
            <v>51650</v>
          </cell>
        </row>
        <row r="1167">
          <cell r="A1167" t="str">
            <v>Tuscaloosa-AL201480</v>
          </cell>
          <cell r="B1167">
            <v>30450</v>
          </cell>
          <cell r="C1167">
            <v>34800</v>
          </cell>
          <cell r="D1167">
            <v>39150</v>
          </cell>
          <cell r="E1167">
            <v>43500</v>
          </cell>
          <cell r="F1167">
            <v>47000</v>
          </cell>
          <cell r="G1167">
            <v>50500</v>
          </cell>
          <cell r="H1167">
            <v>53950</v>
          </cell>
          <cell r="I1167">
            <v>57450</v>
          </cell>
        </row>
        <row r="1168">
          <cell r="A1168" t="str">
            <v>Walker-AL201480</v>
          </cell>
          <cell r="B1168">
            <v>27000</v>
          </cell>
          <cell r="C1168">
            <v>30850</v>
          </cell>
          <cell r="D1168">
            <v>34700</v>
          </cell>
          <cell r="E1168">
            <v>38550</v>
          </cell>
          <cell r="F1168">
            <v>41650</v>
          </cell>
          <cell r="G1168">
            <v>44750</v>
          </cell>
          <cell r="H1168">
            <v>47850</v>
          </cell>
          <cell r="I1168">
            <v>50900</v>
          </cell>
        </row>
        <row r="1169">
          <cell r="A1169" t="str">
            <v>Washington-AL201480</v>
          </cell>
          <cell r="B1169">
            <v>31450</v>
          </cell>
          <cell r="C1169">
            <v>35950</v>
          </cell>
          <cell r="D1169">
            <v>40450</v>
          </cell>
          <cell r="E1169">
            <v>44900</v>
          </cell>
          <cell r="F1169">
            <v>48500</v>
          </cell>
          <cell r="G1169">
            <v>52100</v>
          </cell>
          <cell r="H1169">
            <v>55700</v>
          </cell>
          <cell r="I1169">
            <v>59300</v>
          </cell>
        </row>
        <row r="1170">
          <cell r="A1170" t="str">
            <v>Wilcox-AL201480</v>
          </cell>
          <cell r="B1170">
            <v>26350</v>
          </cell>
          <cell r="C1170">
            <v>30100</v>
          </cell>
          <cell r="D1170">
            <v>33850</v>
          </cell>
          <cell r="E1170">
            <v>37600</v>
          </cell>
          <cell r="F1170">
            <v>40650</v>
          </cell>
          <cell r="G1170">
            <v>43650</v>
          </cell>
          <cell r="H1170">
            <v>46650</v>
          </cell>
          <cell r="I1170">
            <v>49650</v>
          </cell>
        </row>
        <row r="1171">
          <cell r="A1171" t="str">
            <v>Winston-AL201480</v>
          </cell>
          <cell r="B1171">
            <v>26350</v>
          </cell>
          <cell r="C1171">
            <v>30100</v>
          </cell>
          <cell r="D1171">
            <v>33850</v>
          </cell>
          <cell r="E1171">
            <v>37600</v>
          </cell>
          <cell r="F1171">
            <v>40650</v>
          </cell>
          <cell r="G1171">
            <v>43650</v>
          </cell>
          <cell r="H1171">
            <v>46650</v>
          </cell>
          <cell r="I1171">
            <v>49650</v>
          </cell>
        </row>
        <row r="1172">
          <cell r="A1172" t="str">
            <v>Alachua-FL201480</v>
          </cell>
          <cell r="B1172">
            <v>34300</v>
          </cell>
          <cell r="C1172">
            <v>39200</v>
          </cell>
          <cell r="D1172">
            <v>44100</v>
          </cell>
          <cell r="E1172">
            <v>48950</v>
          </cell>
          <cell r="F1172">
            <v>52900</v>
          </cell>
          <cell r="G1172">
            <v>56800</v>
          </cell>
          <cell r="H1172">
            <v>60700</v>
          </cell>
          <cell r="I1172">
            <v>64650</v>
          </cell>
        </row>
        <row r="1173">
          <cell r="A1173" t="str">
            <v>Baker-FL201480</v>
          </cell>
          <cell r="B1173">
            <v>32550</v>
          </cell>
          <cell r="C1173">
            <v>37200</v>
          </cell>
          <cell r="D1173">
            <v>41850</v>
          </cell>
          <cell r="E1173">
            <v>46500</v>
          </cell>
          <cell r="F1173">
            <v>50250</v>
          </cell>
          <cell r="G1173">
            <v>53950</v>
          </cell>
          <cell r="H1173">
            <v>57700</v>
          </cell>
          <cell r="I1173">
            <v>61400</v>
          </cell>
        </row>
        <row r="1174">
          <cell r="A1174" t="str">
            <v>Bay-FL201480</v>
          </cell>
          <cell r="B1174">
            <v>33350</v>
          </cell>
          <cell r="C1174">
            <v>38100</v>
          </cell>
          <cell r="D1174">
            <v>42850</v>
          </cell>
          <cell r="E1174">
            <v>47600</v>
          </cell>
          <cell r="F1174">
            <v>51450</v>
          </cell>
          <cell r="G1174">
            <v>55250</v>
          </cell>
          <cell r="H1174">
            <v>59050</v>
          </cell>
          <cell r="I1174">
            <v>62850</v>
          </cell>
        </row>
        <row r="1175">
          <cell r="A1175" t="str">
            <v>Bradford-FL201480</v>
          </cell>
          <cell r="B1175">
            <v>29050</v>
          </cell>
          <cell r="C1175">
            <v>33200</v>
          </cell>
          <cell r="D1175">
            <v>37350</v>
          </cell>
          <cell r="E1175">
            <v>41500</v>
          </cell>
          <cell r="F1175">
            <v>44850</v>
          </cell>
          <cell r="G1175">
            <v>48150</v>
          </cell>
          <cell r="H1175">
            <v>51500</v>
          </cell>
          <cell r="I1175">
            <v>54800</v>
          </cell>
        </row>
        <row r="1176">
          <cell r="A1176" t="str">
            <v>Brevard-FL201480</v>
          </cell>
          <cell r="B1176">
            <v>34000</v>
          </cell>
          <cell r="C1176">
            <v>38850</v>
          </cell>
          <cell r="D1176">
            <v>43700</v>
          </cell>
          <cell r="E1176">
            <v>48550</v>
          </cell>
          <cell r="F1176">
            <v>52450</v>
          </cell>
          <cell r="G1176">
            <v>56350</v>
          </cell>
          <cell r="H1176">
            <v>60250</v>
          </cell>
          <cell r="I1176">
            <v>64100</v>
          </cell>
        </row>
        <row r="1177">
          <cell r="A1177" t="str">
            <v>Broward-FL201480</v>
          </cell>
          <cell r="B1177">
            <v>38650</v>
          </cell>
          <cell r="C1177">
            <v>44200</v>
          </cell>
          <cell r="D1177">
            <v>49700</v>
          </cell>
          <cell r="E1177">
            <v>55200</v>
          </cell>
          <cell r="F1177">
            <v>59650</v>
          </cell>
          <cell r="G1177">
            <v>64050</v>
          </cell>
          <cell r="H1177">
            <v>68450</v>
          </cell>
          <cell r="I1177">
            <v>72900</v>
          </cell>
        </row>
        <row r="1178">
          <cell r="A1178" t="str">
            <v>Calhoun-FL201480</v>
          </cell>
          <cell r="B1178">
            <v>26050</v>
          </cell>
          <cell r="C1178">
            <v>29800</v>
          </cell>
          <cell r="D1178">
            <v>33500</v>
          </cell>
          <cell r="E1178">
            <v>37200</v>
          </cell>
          <cell r="F1178">
            <v>40200</v>
          </cell>
          <cell r="G1178">
            <v>43200</v>
          </cell>
          <cell r="H1178">
            <v>46150</v>
          </cell>
          <cell r="I1178">
            <v>49150</v>
          </cell>
        </row>
        <row r="1179">
          <cell r="A1179" t="str">
            <v>Charlotte-FL201480</v>
          </cell>
          <cell r="B1179">
            <v>31200</v>
          </cell>
          <cell r="C1179">
            <v>35650</v>
          </cell>
          <cell r="D1179">
            <v>40100</v>
          </cell>
          <cell r="E1179">
            <v>44550</v>
          </cell>
          <cell r="F1179">
            <v>48150</v>
          </cell>
          <cell r="G1179">
            <v>51700</v>
          </cell>
          <cell r="H1179">
            <v>55250</v>
          </cell>
          <cell r="I1179">
            <v>58850</v>
          </cell>
        </row>
        <row r="1180">
          <cell r="A1180" t="str">
            <v>Citrus-FL201480</v>
          </cell>
          <cell r="B1180">
            <v>26050</v>
          </cell>
          <cell r="C1180">
            <v>29800</v>
          </cell>
          <cell r="D1180">
            <v>33500</v>
          </cell>
          <cell r="E1180">
            <v>37200</v>
          </cell>
          <cell r="F1180">
            <v>40200</v>
          </cell>
          <cell r="G1180">
            <v>43200</v>
          </cell>
          <cell r="H1180">
            <v>46150</v>
          </cell>
          <cell r="I1180">
            <v>49150</v>
          </cell>
        </row>
        <row r="1181">
          <cell r="A1181" t="str">
            <v>Clay-FL201480</v>
          </cell>
          <cell r="B1181">
            <v>35400</v>
          </cell>
          <cell r="C1181">
            <v>40450</v>
          </cell>
          <cell r="D1181">
            <v>45500</v>
          </cell>
          <cell r="E1181">
            <v>50550</v>
          </cell>
          <cell r="F1181">
            <v>54600</v>
          </cell>
          <cell r="G1181">
            <v>58650</v>
          </cell>
          <cell r="H1181">
            <v>62700</v>
          </cell>
          <cell r="I1181">
            <v>66750</v>
          </cell>
        </row>
        <row r="1182">
          <cell r="A1182" t="str">
            <v>Collier-FL201480</v>
          </cell>
          <cell r="B1182">
            <v>36900</v>
          </cell>
          <cell r="C1182">
            <v>42150</v>
          </cell>
          <cell r="D1182">
            <v>47400</v>
          </cell>
          <cell r="E1182">
            <v>52650</v>
          </cell>
          <cell r="F1182">
            <v>56900</v>
          </cell>
          <cell r="G1182">
            <v>61100</v>
          </cell>
          <cell r="H1182">
            <v>65300</v>
          </cell>
          <cell r="I1182">
            <v>69500</v>
          </cell>
        </row>
        <row r="1183">
          <cell r="A1183" t="str">
            <v>Columbia-FL201480</v>
          </cell>
          <cell r="B1183">
            <v>26050</v>
          </cell>
          <cell r="C1183">
            <v>29800</v>
          </cell>
          <cell r="D1183">
            <v>33500</v>
          </cell>
          <cell r="E1183">
            <v>37200</v>
          </cell>
          <cell r="F1183">
            <v>40200</v>
          </cell>
          <cell r="G1183">
            <v>43200</v>
          </cell>
          <cell r="H1183">
            <v>46150</v>
          </cell>
          <cell r="I1183">
            <v>49150</v>
          </cell>
        </row>
        <row r="1184">
          <cell r="A1184" t="str">
            <v>DeSoto-FL201480</v>
          </cell>
          <cell r="B1184">
            <v>26050</v>
          </cell>
          <cell r="C1184">
            <v>29800</v>
          </cell>
          <cell r="D1184">
            <v>33500</v>
          </cell>
          <cell r="E1184">
            <v>37200</v>
          </cell>
          <cell r="F1184">
            <v>40200</v>
          </cell>
          <cell r="G1184">
            <v>43200</v>
          </cell>
          <cell r="H1184">
            <v>46150</v>
          </cell>
          <cell r="I1184">
            <v>49150</v>
          </cell>
        </row>
        <row r="1185">
          <cell r="A1185" t="str">
            <v>Dixie-FL201480</v>
          </cell>
          <cell r="B1185">
            <v>27900</v>
          </cell>
          <cell r="C1185">
            <v>31900</v>
          </cell>
          <cell r="D1185">
            <v>35900</v>
          </cell>
          <cell r="E1185">
            <v>39850</v>
          </cell>
          <cell r="F1185">
            <v>43050</v>
          </cell>
          <cell r="G1185">
            <v>46250</v>
          </cell>
          <cell r="H1185">
            <v>49450</v>
          </cell>
          <cell r="I1185">
            <v>52650</v>
          </cell>
        </row>
        <row r="1186">
          <cell r="A1186" t="str">
            <v>Duval-FL201480</v>
          </cell>
          <cell r="B1186">
            <v>35400</v>
          </cell>
          <cell r="C1186">
            <v>40450</v>
          </cell>
          <cell r="D1186">
            <v>45500</v>
          </cell>
          <cell r="E1186">
            <v>50550</v>
          </cell>
          <cell r="F1186">
            <v>54600</v>
          </cell>
          <cell r="G1186">
            <v>58650</v>
          </cell>
          <cell r="H1186">
            <v>62700</v>
          </cell>
          <cell r="I1186">
            <v>66750</v>
          </cell>
        </row>
        <row r="1187">
          <cell r="A1187" t="str">
            <v>Escambia-FL201480</v>
          </cell>
          <cell r="B1187">
            <v>32700</v>
          </cell>
          <cell r="C1187">
            <v>37400</v>
          </cell>
          <cell r="D1187">
            <v>42050</v>
          </cell>
          <cell r="E1187">
            <v>46700</v>
          </cell>
          <cell r="F1187">
            <v>50450</v>
          </cell>
          <cell r="G1187">
            <v>54200</v>
          </cell>
          <cell r="H1187">
            <v>57950</v>
          </cell>
          <cell r="I1187">
            <v>61650</v>
          </cell>
        </row>
        <row r="1188">
          <cell r="A1188" t="str">
            <v>Flagler-FL201480</v>
          </cell>
          <cell r="B1188">
            <v>32600</v>
          </cell>
          <cell r="C1188">
            <v>37250</v>
          </cell>
          <cell r="D1188">
            <v>41900</v>
          </cell>
          <cell r="E1188">
            <v>46550</v>
          </cell>
          <cell r="F1188">
            <v>50300</v>
          </cell>
          <cell r="G1188">
            <v>54000</v>
          </cell>
          <cell r="H1188">
            <v>57750</v>
          </cell>
          <cell r="I1188">
            <v>61450</v>
          </cell>
        </row>
        <row r="1189">
          <cell r="A1189" t="str">
            <v>Franklin-FL201480</v>
          </cell>
          <cell r="B1189">
            <v>28800</v>
          </cell>
          <cell r="C1189">
            <v>32900</v>
          </cell>
          <cell r="D1189">
            <v>37000</v>
          </cell>
          <cell r="E1189">
            <v>41100</v>
          </cell>
          <cell r="F1189">
            <v>44400</v>
          </cell>
          <cell r="G1189">
            <v>47700</v>
          </cell>
          <cell r="H1189">
            <v>51000</v>
          </cell>
          <cell r="I1189">
            <v>54300</v>
          </cell>
        </row>
        <row r="1190">
          <cell r="A1190" t="str">
            <v>Gadsden-FL201480</v>
          </cell>
          <cell r="B1190">
            <v>35950</v>
          </cell>
          <cell r="C1190">
            <v>41050</v>
          </cell>
          <cell r="D1190">
            <v>46200</v>
          </cell>
          <cell r="E1190">
            <v>51300</v>
          </cell>
          <cell r="F1190">
            <v>55450</v>
          </cell>
          <cell r="G1190">
            <v>59550</v>
          </cell>
          <cell r="H1190">
            <v>63650</v>
          </cell>
          <cell r="I1190">
            <v>67750</v>
          </cell>
        </row>
        <row r="1191">
          <cell r="A1191" t="str">
            <v>Gilchrist-FL201480</v>
          </cell>
          <cell r="B1191">
            <v>34300</v>
          </cell>
          <cell r="C1191">
            <v>39200</v>
          </cell>
          <cell r="D1191">
            <v>44100</v>
          </cell>
          <cell r="E1191">
            <v>48950</v>
          </cell>
          <cell r="F1191">
            <v>52900</v>
          </cell>
          <cell r="G1191">
            <v>56800</v>
          </cell>
          <cell r="H1191">
            <v>60700</v>
          </cell>
          <cell r="I1191">
            <v>64650</v>
          </cell>
        </row>
        <row r="1192">
          <cell r="A1192" t="str">
            <v>Glades-FL201480</v>
          </cell>
          <cell r="B1192">
            <v>26050</v>
          </cell>
          <cell r="C1192">
            <v>29800</v>
          </cell>
          <cell r="D1192">
            <v>33500</v>
          </cell>
          <cell r="E1192">
            <v>37200</v>
          </cell>
          <cell r="F1192">
            <v>40200</v>
          </cell>
          <cell r="G1192">
            <v>43200</v>
          </cell>
          <cell r="H1192">
            <v>46150</v>
          </cell>
          <cell r="I1192">
            <v>49150</v>
          </cell>
        </row>
        <row r="1193">
          <cell r="A1193" t="str">
            <v>Gulf-FL201480</v>
          </cell>
          <cell r="B1193">
            <v>28350</v>
          </cell>
          <cell r="C1193">
            <v>32400</v>
          </cell>
          <cell r="D1193">
            <v>36450</v>
          </cell>
          <cell r="E1193">
            <v>40500</v>
          </cell>
          <cell r="F1193">
            <v>43750</v>
          </cell>
          <cell r="G1193">
            <v>47000</v>
          </cell>
          <cell r="H1193">
            <v>50250</v>
          </cell>
          <cell r="I1193">
            <v>53500</v>
          </cell>
        </row>
        <row r="1194">
          <cell r="A1194" t="str">
            <v>Hamilton-FL201480</v>
          </cell>
          <cell r="B1194">
            <v>27300</v>
          </cell>
          <cell r="C1194">
            <v>31200</v>
          </cell>
          <cell r="D1194">
            <v>35100</v>
          </cell>
          <cell r="E1194">
            <v>38950</v>
          </cell>
          <cell r="F1194">
            <v>42100</v>
          </cell>
          <cell r="G1194">
            <v>45200</v>
          </cell>
          <cell r="H1194">
            <v>48300</v>
          </cell>
          <cell r="I1194">
            <v>51450</v>
          </cell>
        </row>
        <row r="1195">
          <cell r="A1195" t="str">
            <v>Hardee-FL201480</v>
          </cell>
          <cell r="B1195">
            <v>26050</v>
          </cell>
          <cell r="C1195">
            <v>29800</v>
          </cell>
          <cell r="D1195">
            <v>33500</v>
          </cell>
          <cell r="E1195">
            <v>37200</v>
          </cell>
          <cell r="F1195">
            <v>40200</v>
          </cell>
          <cell r="G1195">
            <v>43200</v>
          </cell>
          <cell r="H1195">
            <v>46150</v>
          </cell>
          <cell r="I1195">
            <v>49150</v>
          </cell>
        </row>
        <row r="1196">
          <cell r="A1196" t="str">
            <v>Hendry-FL201480</v>
          </cell>
          <cell r="B1196">
            <v>26050</v>
          </cell>
          <cell r="C1196">
            <v>29800</v>
          </cell>
          <cell r="D1196">
            <v>33500</v>
          </cell>
          <cell r="E1196">
            <v>37200</v>
          </cell>
          <cell r="F1196">
            <v>40200</v>
          </cell>
          <cell r="G1196">
            <v>43200</v>
          </cell>
          <cell r="H1196">
            <v>46150</v>
          </cell>
          <cell r="I1196">
            <v>49150</v>
          </cell>
        </row>
        <row r="1197">
          <cell r="A1197" t="str">
            <v>Hernando-FL201480</v>
          </cell>
          <cell r="B1197">
            <v>32150</v>
          </cell>
          <cell r="C1197">
            <v>36750</v>
          </cell>
          <cell r="D1197">
            <v>41350</v>
          </cell>
          <cell r="E1197">
            <v>45900</v>
          </cell>
          <cell r="F1197">
            <v>49600</v>
          </cell>
          <cell r="G1197">
            <v>53250</v>
          </cell>
          <cell r="H1197">
            <v>56950</v>
          </cell>
          <cell r="I1197">
            <v>60600</v>
          </cell>
        </row>
        <row r="1198">
          <cell r="A1198" t="str">
            <v>Highlands-FL201480</v>
          </cell>
          <cell r="B1198">
            <v>26050</v>
          </cell>
          <cell r="C1198">
            <v>29800</v>
          </cell>
          <cell r="D1198">
            <v>33500</v>
          </cell>
          <cell r="E1198">
            <v>37200</v>
          </cell>
          <cell r="F1198">
            <v>40200</v>
          </cell>
          <cell r="G1198">
            <v>43200</v>
          </cell>
          <cell r="H1198">
            <v>46150</v>
          </cell>
          <cell r="I1198">
            <v>49150</v>
          </cell>
        </row>
        <row r="1199">
          <cell r="A1199" t="str">
            <v>Hillsborough-FL201480</v>
          </cell>
          <cell r="B1199">
            <v>32150</v>
          </cell>
          <cell r="C1199">
            <v>36750</v>
          </cell>
          <cell r="D1199">
            <v>41350</v>
          </cell>
          <cell r="E1199">
            <v>45900</v>
          </cell>
          <cell r="F1199">
            <v>49600</v>
          </cell>
          <cell r="G1199">
            <v>53250</v>
          </cell>
          <cell r="H1199">
            <v>56950</v>
          </cell>
          <cell r="I1199">
            <v>60600</v>
          </cell>
        </row>
        <row r="1200">
          <cell r="A1200" t="str">
            <v>Holmes-FL201480</v>
          </cell>
          <cell r="B1200">
            <v>26050</v>
          </cell>
          <cell r="C1200">
            <v>29800</v>
          </cell>
          <cell r="D1200">
            <v>33500</v>
          </cell>
          <cell r="E1200">
            <v>37200</v>
          </cell>
          <cell r="F1200">
            <v>40200</v>
          </cell>
          <cell r="G1200">
            <v>43200</v>
          </cell>
          <cell r="H1200">
            <v>46150</v>
          </cell>
          <cell r="I1200">
            <v>49150</v>
          </cell>
        </row>
        <row r="1201">
          <cell r="A1201" t="str">
            <v>Indian River-FL201480</v>
          </cell>
          <cell r="B1201">
            <v>30650</v>
          </cell>
          <cell r="C1201">
            <v>35000</v>
          </cell>
          <cell r="D1201">
            <v>39400</v>
          </cell>
          <cell r="E1201">
            <v>43750</v>
          </cell>
          <cell r="F1201">
            <v>47250</v>
          </cell>
          <cell r="G1201">
            <v>50750</v>
          </cell>
          <cell r="H1201">
            <v>54250</v>
          </cell>
          <cell r="I1201">
            <v>57750</v>
          </cell>
        </row>
        <row r="1202">
          <cell r="A1202" t="str">
            <v>Jackson-FL201480</v>
          </cell>
          <cell r="B1202">
            <v>30250</v>
          </cell>
          <cell r="C1202">
            <v>34600</v>
          </cell>
          <cell r="D1202">
            <v>38900</v>
          </cell>
          <cell r="E1202">
            <v>43200</v>
          </cell>
          <cell r="F1202">
            <v>46700</v>
          </cell>
          <cell r="G1202">
            <v>50150</v>
          </cell>
          <cell r="H1202">
            <v>53600</v>
          </cell>
          <cell r="I1202">
            <v>57050</v>
          </cell>
        </row>
        <row r="1203">
          <cell r="A1203" t="str">
            <v>Jefferson-FL201480</v>
          </cell>
          <cell r="B1203">
            <v>35950</v>
          </cell>
          <cell r="C1203">
            <v>41050</v>
          </cell>
          <cell r="D1203">
            <v>46200</v>
          </cell>
          <cell r="E1203">
            <v>51300</v>
          </cell>
          <cell r="F1203">
            <v>55450</v>
          </cell>
          <cell r="G1203">
            <v>59550</v>
          </cell>
          <cell r="H1203">
            <v>63650</v>
          </cell>
          <cell r="I1203">
            <v>67750</v>
          </cell>
        </row>
        <row r="1204">
          <cell r="A1204" t="str">
            <v>Lafayette-FL201480</v>
          </cell>
          <cell r="B1204">
            <v>32000</v>
          </cell>
          <cell r="C1204">
            <v>36550</v>
          </cell>
          <cell r="D1204">
            <v>41100</v>
          </cell>
          <cell r="E1204">
            <v>45650</v>
          </cell>
          <cell r="F1204">
            <v>49350</v>
          </cell>
          <cell r="G1204">
            <v>53000</v>
          </cell>
          <cell r="H1204">
            <v>56650</v>
          </cell>
          <cell r="I1204">
            <v>60300</v>
          </cell>
        </row>
        <row r="1205">
          <cell r="A1205" t="str">
            <v>Lake-FL201480</v>
          </cell>
          <cell r="B1205">
            <v>32100</v>
          </cell>
          <cell r="C1205">
            <v>36700</v>
          </cell>
          <cell r="D1205">
            <v>41300</v>
          </cell>
          <cell r="E1205">
            <v>45850</v>
          </cell>
          <cell r="F1205">
            <v>49550</v>
          </cell>
          <cell r="G1205">
            <v>53200</v>
          </cell>
          <cell r="H1205">
            <v>56900</v>
          </cell>
          <cell r="I1205">
            <v>60550</v>
          </cell>
        </row>
        <row r="1206">
          <cell r="A1206" t="str">
            <v>Lee-FL201480</v>
          </cell>
          <cell r="B1206">
            <v>32500</v>
          </cell>
          <cell r="C1206">
            <v>37150</v>
          </cell>
          <cell r="D1206">
            <v>41800</v>
          </cell>
          <cell r="E1206">
            <v>46400</v>
          </cell>
          <cell r="F1206">
            <v>50150</v>
          </cell>
          <cell r="G1206">
            <v>53850</v>
          </cell>
          <cell r="H1206">
            <v>57550</v>
          </cell>
          <cell r="I1206">
            <v>61250</v>
          </cell>
        </row>
        <row r="1207">
          <cell r="A1207" t="str">
            <v>Leon-FL201480</v>
          </cell>
          <cell r="B1207">
            <v>35950</v>
          </cell>
          <cell r="C1207">
            <v>41050</v>
          </cell>
          <cell r="D1207">
            <v>46200</v>
          </cell>
          <cell r="E1207">
            <v>51300</v>
          </cell>
          <cell r="F1207">
            <v>55450</v>
          </cell>
          <cell r="G1207">
            <v>59550</v>
          </cell>
          <cell r="H1207">
            <v>63650</v>
          </cell>
          <cell r="I1207">
            <v>67750</v>
          </cell>
        </row>
        <row r="1208">
          <cell r="A1208" t="str">
            <v>Levy-FL201480</v>
          </cell>
          <cell r="B1208">
            <v>26050</v>
          </cell>
          <cell r="C1208">
            <v>29800</v>
          </cell>
          <cell r="D1208">
            <v>33500</v>
          </cell>
          <cell r="E1208">
            <v>37200</v>
          </cell>
          <cell r="F1208">
            <v>40200</v>
          </cell>
          <cell r="G1208">
            <v>43200</v>
          </cell>
          <cell r="H1208">
            <v>46150</v>
          </cell>
          <cell r="I1208">
            <v>49150</v>
          </cell>
        </row>
        <row r="1209">
          <cell r="A1209" t="str">
            <v>Liberty-FL201480</v>
          </cell>
          <cell r="B1209">
            <v>30050</v>
          </cell>
          <cell r="C1209">
            <v>34350</v>
          </cell>
          <cell r="D1209">
            <v>38650</v>
          </cell>
          <cell r="E1209">
            <v>42900</v>
          </cell>
          <cell r="F1209">
            <v>46350</v>
          </cell>
          <cell r="G1209">
            <v>49800</v>
          </cell>
          <cell r="H1209">
            <v>53200</v>
          </cell>
          <cell r="I1209">
            <v>56650</v>
          </cell>
        </row>
        <row r="1210">
          <cell r="A1210" t="str">
            <v>Madison-FL201480</v>
          </cell>
          <cell r="B1210">
            <v>26050</v>
          </cell>
          <cell r="C1210">
            <v>29800</v>
          </cell>
          <cell r="D1210">
            <v>33500</v>
          </cell>
          <cell r="E1210">
            <v>37200</v>
          </cell>
          <cell r="F1210">
            <v>40200</v>
          </cell>
          <cell r="G1210">
            <v>43200</v>
          </cell>
          <cell r="H1210">
            <v>46150</v>
          </cell>
          <cell r="I1210">
            <v>49150</v>
          </cell>
        </row>
        <row r="1211">
          <cell r="A1211" t="str">
            <v>Manatee-FL201480</v>
          </cell>
          <cell r="B1211">
            <v>32100</v>
          </cell>
          <cell r="C1211">
            <v>36700</v>
          </cell>
          <cell r="D1211">
            <v>41300</v>
          </cell>
          <cell r="E1211">
            <v>45850</v>
          </cell>
          <cell r="F1211">
            <v>49550</v>
          </cell>
          <cell r="G1211">
            <v>53200</v>
          </cell>
          <cell r="H1211">
            <v>56900</v>
          </cell>
          <cell r="I1211">
            <v>60550</v>
          </cell>
        </row>
        <row r="1212">
          <cell r="A1212" t="str">
            <v>Marion-FL201480</v>
          </cell>
          <cell r="B1212">
            <v>26050</v>
          </cell>
          <cell r="C1212">
            <v>29800</v>
          </cell>
          <cell r="D1212">
            <v>33500</v>
          </cell>
          <cell r="E1212">
            <v>37200</v>
          </cell>
          <cell r="F1212">
            <v>40200</v>
          </cell>
          <cell r="G1212">
            <v>43200</v>
          </cell>
          <cell r="H1212">
            <v>46150</v>
          </cell>
          <cell r="I1212">
            <v>49150</v>
          </cell>
        </row>
        <row r="1213">
          <cell r="A1213" t="str">
            <v>Martin-FL201480</v>
          </cell>
          <cell r="B1213">
            <v>31850</v>
          </cell>
          <cell r="C1213">
            <v>36400</v>
          </cell>
          <cell r="D1213">
            <v>40950</v>
          </cell>
          <cell r="E1213">
            <v>45500</v>
          </cell>
          <cell r="F1213">
            <v>49150</v>
          </cell>
          <cell r="G1213">
            <v>52800</v>
          </cell>
          <cell r="H1213">
            <v>56450</v>
          </cell>
          <cell r="I1213">
            <v>60100</v>
          </cell>
        </row>
        <row r="1214">
          <cell r="A1214" t="str">
            <v>Miami-Dade-FL201480</v>
          </cell>
          <cell r="B1214">
            <v>38100</v>
          </cell>
          <cell r="C1214">
            <v>43550</v>
          </cell>
          <cell r="D1214">
            <v>49000</v>
          </cell>
          <cell r="E1214">
            <v>54400</v>
          </cell>
          <cell r="F1214">
            <v>58800</v>
          </cell>
          <cell r="G1214">
            <v>63150</v>
          </cell>
          <cell r="H1214">
            <v>67500</v>
          </cell>
          <cell r="I1214">
            <v>71850</v>
          </cell>
        </row>
        <row r="1215">
          <cell r="A1215" t="str">
            <v>Monroe-FL201480</v>
          </cell>
          <cell r="B1215">
            <v>46150</v>
          </cell>
          <cell r="C1215">
            <v>52750</v>
          </cell>
          <cell r="D1215">
            <v>59350</v>
          </cell>
          <cell r="E1215">
            <v>65900</v>
          </cell>
          <cell r="F1215">
            <v>71200</v>
          </cell>
          <cell r="G1215">
            <v>76450</v>
          </cell>
          <cell r="H1215">
            <v>81750</v>
          </cell>
          <cell r="I1215">
            <v>87000</v>
          </cell>
        </row>
        <row r="1216">
          <cell r="A1216" t="str">
            <v>Nassau-FL201480</v>
          </cell>
          <cell r="B1216">
            <v>35400</v>
          </cell>
          <cell r="C1216">
            <v>40450</v>
          </cell>
          <cell r="D1216">
            <v>45500</v>
          </cell>
          <cell r="E1216">
            <v>50550</v>
          </cell>
          <cell r="F1216">
            <v>54600</v>
          </cell>
          <cell r="G1216">
            <v>58650</v>
          </cell>
          <cell r="H1216">
            <v>62700</v>
          </cell>
          <cell r="I1216">
            <v>66750</v>
          </cell>
        </row>
        <row r="1217">
          <cell r="A1217" t="str">
            <v>Okaloosa-FL201480</v>
          </cell>
          <cell r="B1217">
            <v>35200</v>
          </cell>
          <cell r="C1217">
            <v>40200</v>
          </cell>
          <cell r="D1217">
            <v>45250</v>
          </cell>
          <cell r="E1217">
            <v>50250</v>
          </cell>
          <cell r="F1217">
            <v>54300</v>
          </cell>
          <cell r="G1217">
            <v>58300</v>
          </cell>
          <cell r="H1217">
            <v>62350</v>
          </cell>
          <cell r="I1217">
            <v>66350</v>
          </cell>
        </row>
        <row r="1218">
          <cell r="A1218" t="str">
            <v>Okeechobee-FL201480</v>
          </cell>
          <cell r="B1218">
            <v>26550</v>
          </cell>
          <cell r="C1218">
            <v>30350</v>
          </cell>
          <cell r="D1218">
            <v>34150</v>
          </cell>
          <cell r="E1218">
            <v>37900</v>
          </cell>
          <cell r="F1218">
            <v>40950</v>
          </cell>
          <cell r="G1218">
            <v>44000</v>
          </cell>
          <cell r="H1218">
            <v>47000</v>
          </cell>
          <cell r="I1218">
            <v>50050</v>
          </cell>
        </row>
        <row r="1219">
          <cell r="A1219" t="str">
            <v>Orange-FL201480</v>
          </cell>
          <cell r="B1219">
            <v>32100</v>
          </cell>
          <cell r="C1219">
            <v>36700</v>
          </cell>
          <cell r="D1219">
            <v>41300</v>
          </cell>
          <cell r="E1219">
            <v>45850</v>
          </cell>
          <cell r="F1219">
            <v>49550</v>
          </cell>
          <cell r="G1219">
            <v>53200</v>
          </cell>
          <cell r="H1219">
            <v>56900</v>
          </cell>
          <cell r="I1219">
            <v>60550</v>
          </cell>
        </row>
        <row r="1220">
          <cell r="A1220" t="str">
            <v>Osceola-FL201480</v>
          </cell>
          <cell r="B1220">
            <v>32100</v>
          </cell>
          <cell r="C1220">
            <v>36700</v>
          </cell>
          <cell r="D1220">
            <v>41300</v>
          </cell>
          <cell r="E1220">
            <v>45850</v>
          </cell>
          <cell r="F1220">
            <v>49550</v>
          </cell>
          <cell r="G1220">
            <v>53200</v>
          </cell>
          <cell r="H1220">
            <v>56900</v>
          </cell>
          <cell r="I1220">
            <v>60550</v>
          </cell>
        </row>
        <row r="1221">
          <cell r="A1221" t="str">
            <v>Palm Beach-FL201480</v>
          </cell>
          <cell r="B1221">
            <v>36650</v>
          </cell>
          <cell r="C1221">
            <v>41850</v>
          </cell>
          <cell r="D1221">
            <v>47100</v>
          </cell>
          <cell r="E1221">
            <v>52300</v>
          </cell>
          <cell r="F1221">
            <v>56500</v>
          </cell>
          <cell r="G1221">
            <v>60700</v>
          </cell>
          <cell r="H1221">
            <v>64900</v>
          </cell>
          <cell r="I1221">
            <v>69050</v>
          </cell>
        </row>
        <row r="1222">
          <cell r="A1222" t="str">
            <v>Pasco-FL201480</v>
          </cell>
          <cell r="B1222">
            <v>32150</v>
          </cell>
          <cell r="C1222">
            <v>36750</v>
          </cell>
          <cell r="D1222">
            <v>41350</v>
          </cell>
          <cell r="E1222">
            <v>45900</v>
          </cell>
          <cell r="F1222">
            <v>49600</v>
          </cell>
          <cell r="G1222">
            <v>53250</v>
          </cell>
          <cell r="H1222">
            <v>56950</v>
          </cell>
          <cell r="I1222">
            <v>60600</v>
          </cell>
        </row>
        <row r="1223">
          <cell r="A1223" t="str">
            <v>Pinellas-FL201480</v>
          </cell>
          <cell r="B1223">
            <v>32150</v>
          </cell>
          <cell r="C1223">
            <v>36750</v>
          </cell>
          <cell r="D1223">
            <v>41350</v>
          </cell>
          <cell r="E1223">
            <v>45900</v>
          </cell>
          <cell r="F1223">
            <v>49600</v>
          </cell>
          <cell r="G1223">
            <v>53250</v>
          </cell>
          <cell r="H1223">
            <v>56950</v>
          </cell>
          <cell r="I1223">
            <v>60600</v>
          </cell>
        </row>
        <row r="1224">
          <cell r="A1224" t="str">
            <v>Polk-FL201480</v>
          </cell>
          <cell r="B1224">
            <v>28250</v>
          </cell>
          <cell r="C1224">
            <v>32250</v>
          </cell>
          <cell r="D1224">
            <v>36300</v>
          </cell>
          <cell r="E1224">
            <v>40300</v>
          </cell>
          <cell r="F1224">
            <v>43550</v>
          </cell>
          <cell r="G1224">
            <v>46750</v>
          </cell>
          <cell r="H1224">
            <v>50000</v>
          </cell>
          <cell r="I1224">
            <v>53200</v>
          </cell>
        </row>
        <row r="1225">
          <cell r="A1225" t="str">
            <v>Putnam-FL201480</v>
          </cell>
          <cell r="B1225">
            <v>26050</v>
          </cell>
          <cell r="C1225">
            <v>29800</v>
          </cell>
          <cell r="D1225">
            <v>33500</v>
          </cell>
          <cell r="E1225">
            <v>37200</v>
          </cell>
          <cell r="F1225">
            <v>40200</v>
          </cell>
          <cell r="G1225">
            <v>43200</v>
          </cell>
          <cell r="H1225">
            <v>46150</v>
          </cell>
          <cell r="I1225">
            <v>49150</v>
          </cell>
        </row>
        <row r="1226">
          <cell r="A1226" t="str">
            <v>St. Johns-FL201480</v>
          </cell>
          <cell r="B1226">
            <v>35400</v>
          </cell>
          <cell r="C1226">
            <v>40450</v>
          </cell>
          <cell r="D1226">
            <v>45500</v>
          </cell>
          <cell r="E1226">
            <v>50550</v>
          </cell>
          <cell r="F1226">
            <v>54600</v>
          </cell>
          <cell r="G1226">
            <v>58650</v>
          </cell>
          <cell r="H1226">
            <v>62700</v>
          </cell>
          <cell r="I1226">
            <v>66750</v>
          </cell>
        </row>
        <row r="1227">
          <cell r="A1227" t="str">
            <v>St. Lucie-FL201480</v>
          </cell>
          <cell r="B1227">
            <v>31850</v>
          </cell>
          <cell r="C1227">
            <v>36400</v>
          </cell>
          <cell r="D1227">
            <v>40950</v>
          </cell>
          <cell r="E1227">
            <v>45500</v>
          </cell>
          <cell r="F1227">
            <v>49150</v>
          </cell>
          <cell r="G1227">
            <v>52800</v>
          </cell>
          <cell r="H1227">
            <v>56450</v>
          </cell>
          <cell r="I1227">
            <v>60100</v>
          </cell>
        </row>
        <row r="1228">
          <cell r="A1228" t="str">
            <v>Santa Rosa-FL201480</v>
          </cell>
          <cell r="B1228">
            <v>32700</v>
          </cell>
          <cell r="C1228">
            <v>37400</v>
          </cell>
          <cell r="D1228">
            <v>42050</v>
          </cell>
          <cell r="E1228">
            <v>46700</v>
          </cell>
          <cell r="F1228">
            <v>50450</v>
          </cell>
          <cell r="G1228">
            <v>54200</v>
          </cell>
          <cell r="H1228">
            <v>57950</v>
          </cell>
          <cell r="I1228">
            <v>61650</v>
          </cell>
        </row>
        <row r="1229">
          <cell r="A1229" t="str">
            <v>Sarasota-FL201480</v>
          </cell>
          <cell r="B1229">
            <v>32100</v>
          </cell>
          <cell r="C1229">
            <v>36700</v>
          </cell>
          <cell r="D1229">
            <v>41300</v>
          </cell>
          <cell r="E1229">
            <v>45850</v>
          </cell>
          <cell r="F1229">
            <v>49550</v>
          </cell>
          <cell r="G1229">
            <v>53200</v>
          </cell>
          <cell r="H1229">
            <v>56900</v>
          </cell>
          <cell r="I1229">
            <v>60550</v>
          </cell>
        </row>
        <row r="1230">
          <cell r="A1230" t="str">
            <v>Seminole-FL201480</v>
          </cell>
          <cell r="B1230">
            <v>32100</v>
          </cell>
          <cell r="C1230">
            <v>36700</v>
          </cell>
          <cell r="D1230">
            <v>41300</v>
          </cell>
          <cell r="E1230">
            <v>45850</v>
          </cell>
          <cell r="F1230">
            <v>49550</v>
          </cell>
          <cell r="G1230">
            <v>53200</v>
          </cell>
          <cell r="H1230">
            <v>56900</v>
          </cell>
          <cell r="I1230">
            <v>60550</v>
          </cell>
        </row>
        <row r="1231">
          <cell r="A1231" t="str">
            <v>Sumter-FL201480</v>
          </cell>
          <cell r="B1231">
            <v>31150</v>
          </cell>
          <cell r="C1231">
            <v>35600</v>
          </cell>
          <cell r="D1231">
            <v>40050</v>
          </cell>
          <cell r="E1231">
            <v>44500</v>
          </cell>
          <cell r="F1231">
            <v>48100</v>
          </cell>
          <cell r="G1231">
            <v>51650</v>
          </cell>
          <cell r="H1231">
            <v>55200</v>
          </cell>
          <cell r="I1231">
            <v>58750</v>
          </cell>
        </row>
        <row r="1232">
          <cell r="A1232" t="str">
            <v>Suwannee-FL201480</v>
          </cell>
          <cell r="B1232">
            <v>26050</v>
          </cell>
          <cell r="C1232">
            <v>29800</v>
          </cell>
          <cell r="D1232">
            <v>33500</v>
          </cell>
          <cell r="E1232">
            <v>37200</v>
          </cell>
          <cell r="F1232">
            <v>40200</v>
          </cell>
          <cell r="G1232">
            <v>43200</v>
          </cell>
          <cell r="H1232">
            <v>46150</v>
          </cell>
          <cell r="I1232">
            <v>49150</v>
          </cell>
        </row>
        <row r="1233">
          <cell r="A1233" t="str">
            <v>Taylor-FL201480</v>
          </cell>
          <cell r="B1233">
            <v>28000</v>
          </cell>
          <cell r="C1233">
            <v>32000</v>
          </cell>
          <cell r="D1233">
            <v>36000</v>
          </cell>
          <cell r="E1233">
            <v>40000</v>
          </cell>
          <cell r="F1233">
            <v>43200</v>
          </cell>
          <cell r="G1233">
            <v>46400</v>
          </cell>
          <cell r="H1233">
            <v>49600</v>
          </cell>
          <cell r="I1233">
            <v>52800</v>
          </cell>
        </row>
        <row r="1234">
          <cell r="A1234" t="str">
            <v>Union-FL201480</v>
          </cell>
          <cell r="B1234">
            <v>32100</v>
          </cell>
          <cell r="C1234">
            <v>36700</v>
          </cell>
          <cell r="D1234">
            <v>41300</v>
          </cell>
          <cell r="E1234">
            <v>45850</v>
          </cell>
          <cell r="F1234">
            <v>49550</v>
          </cell>
          <cell r="G1234">
            <v>53200</v>
          </cell>
          <cell r="H1234">
            <v>56900</v>
          </cell>
          <cell r="I1234">
            <v>60550</v>
          </cell>
        </row>
        <row r="1235">
          <cell r="A1235" t="str">
            <v>Volusia-FL201480</v>
          </cell>
          <cell r="B1235">
            <v>30100</v>
          </cell>
          <cell r="C1235">
            <v>34400</v>
          </cell>
          <cell r="D1235">
            <v>38700</v>
          </cell>
          <cell r="E1235">
            <v>42950</v>
          </cell>
          <cell r="F1235">
            <v>46400</v>
          </cell>
          <cell r="G1235">
            <v>49850</v>
          </cell>
          <cell r="H1235">
            <v>53300</v>
          </cell>
          <cell r="I1235">
            <v>56700</v>
          </cell>
        </row>
        <row r="1236">
          <cell r="A1236" t="str">
            <v>Wakulla-FL201480</v>
          </cell>
          <cell r="B1236">
            <v>37450</v>
          </cell>
          <cell r="C1236">
            <v>42800</v>
          </cell>
          <cell r="D1236">
            <v>48150</v>
          </cell>
          <cell r="E1236">
            <v>53450</v>
          </cell>
          <cell r="F1236">
            <v>57750</v>
          </cell>
          <cell r="G1236">
            <v>62050</v>
          </cell>
          <cell r="H1236">
            <v>66300</v>
          </cell>
          <cell r="I1236">
            <v>70600</v>
          </cell>
        </row>
        <row r="1237">
          <cell r="A1237" t="str">
            <v>Walton-FL201480</v>
          </cell>
          <cell r="B1237">
            <v>32550</v>
          </cell>
          <cell r="C1237">
            <v>37200</v>
          </cell>
          <cell r="D1237">
            <v>41850</v>
          </cell>
          <cell r="E1237">
            <v>46500</v>
          </cell>
          <cell r="F1237">
            <v>50250</v>
          </cell>
          <cell r="G1237">
            <v>53950</v>
          </cell>
          <cell r="H1237">
            <v>57700</v>
          </cell>
          <cell r="I1237">
            <v>61400</v>
          </cell>
        </row>
        <row r="1238">
          <cell r="A1238" t="str">
            <v>Washington-FL201480</v>
          </cell>
          <cell r="B1238">
            <v>27750</v>
          </cell>
          <cell r="C1238">
            <v>31700</v>
          </cell>
          <cell r="D1238">
            <v>35650</v>
          </cell>
          <cell r="E1238">
            <v>39600</v>
          </cell>
          <cell r="F1238">
            <v>42800</v>
          </cell>
          <cell r="G1238">
            <v>45950</v>
          </cell>
          <cell r="H1238">
            <v>49150</v>
          </cell>
          <cell r="I1238">
            <v>52300</v>
          </cell>
        </row>
        <row r="1239">
          <cell r="A1239" t="str">
            <v>Appling-GA201480</v>
          </cell>
          <cell r="B1239">
            <v>25450</v>
          </cell>
          <cell r="C1239">
            <v>29050</v>
          </cell>
          <cell r="D1239">
            <v>32700</v>
          </cell>
          <cell r="E1239">
            <v>36300</v>
          </cell>
          <cell r="F1239">
            <v>39250</v>
          </cell>
          <cell r="G1239">
            <v>42150</v>
          </cell>
          <cell r="H1239">
            <v>45050</v>
          </cell>
          <cell r="I1239">
            <v>47950</v>
          </cell>
        </row>
        <row r="1240">
          <cell r="A1240" t="str">
            <v>Atkinson-GA201480</v>
          </cell>
          <cell r="B1240">
            <v>25450</v>
          </cell>
          <cell r="C1240">
            <v>29050</v>
          </cell>
          <cell r="D1240">
            <v>32700</v>
          </cell>
          <cell r="E1240">
            <v>36300</v>
          </cell>
          <cell r="F1240">
            <v>39250</v>
          </cell>
          <cell r="G1240">
            <v>42150</v>
          </cell>
          <cell r="H1240">
            <v>45050</v>
          </cell>
          <cell r="I1240">
            <v>47950</v>
          </cell>
        </row>
        <row r="1241">
          <cell r="A1241" t="str">
            <v>Bacon-GA201480</v>
          </cell>
          <cell r="B1241">
            <v>25550</v>
          </cell>
          <cell r="C1241">
            <v>29200</v>
          </cell>
          <cell r="D1241">
            <v>32850</v>
          </cell>
          <cell r="E1241">
            <v>36500</v>
          </cell>
          <cell r="F1241">
            <v>39450</v>
          </cell>
          <cell r="G1241">
            <v>42350</v>
          </cell>
          <cell r="H1241">
            <v>45300</v>
          </cell>
          <cell r="I1241">
            <v>48200</v>
          </cell>
        </row>
        <row r="1242">
          <cell r="A1242" t="str">
            <v>Baker-GA201480</v>
          </cell>
          <cell r="B1242">
            <v>26150</v>
          </cell>
          <cell r="C1242">
            <v>29900</v>
          </cell>
          <cell r="D1242">
            <v>33650</v>
          </cell>
          <cell r="E1242">
            <v>37350</v>
          </cell>
          <cell r="F1242">
            <v>40350</v>
          </cell>
          <cell r="G1242">
            <v>43350</v>
          </cell>
          <cell r="H1242">
            <v>46350</v>
          </cell>
          <cell r="I1242">
            <v>49350</v>
          </cell>
        </row>
        <row r="1243">
          <cell r="A1243" t="str">
            <v>Baldwin-GA201480</v>
          </cell>
          <cell r="B1243">
            <v>28750</v>
          </cell>
          <cell r="C1243">
            <v>32850</v>
          </cell>
          <cell r="D1243">
            <v>36950</v>
          </cell>
          <cell r="E1243">
            <v>41050</v>
          </cell>
          <cell r="F1243">
            <v>44350</v>
          </cell>
          <cell r="G1243">
            <v>47650</v>
          </cell>
          <cell r="H1243">
            <v>50950</v>
          </cell>
          <cell r="I1243">
            <v>54200</v>
          </cell>
        </row>
        <row r="1244">
          <cell r="A1244" t="str">
            <v>Banks-GA201480</v>
          </cell>
          <cell r="B1244">
            <v>28750</v>
          </cell>
          <cell r="C1244">
            <v>32850</v>
          </cell>
          <cell r="D1244">
            <v>36950</v>
          </cell>
          <cell r="E1244">
            <v>41050</v>
          </cell>
          <cell r="F1244">
            <v>44350</v>
          </cell>
          <cell r="G1244">
            <v>47650</v>
          </cell>
          <cell r="H1244">
            <v>50950</v>
          </cell>
          <cell r="I1244">
            <v>54200</v>
          </cell>
        </row>
        <row r="1245">
          <cell r="A1245" t="str">
            <v>Barrow-GA201480</v>
          </cell>
          <cell r="B1245">
            <v>36050</v>
          </cell>
          <cell r="C1245">
            <v>41200</v>
          </cell>
          <cell r="D1245">
            <v>46350</v>
          </cell>
          <cell r="E1245">
            <v>51500</v>
          </cell>
          <cell r="F1245">
            <v>55650</v>
          </cell>
          <cell r="G1245">
            <v>59750</v>
          </cell>
          <cell r="H1245">
            <v>63900</v>
          </cell>
          <cell r="I1245">
            <v>68000</v>
          </cell>
        </row>
        <row r="1246">
          <cell r="A1246" t="str">
            <v>Bartow-GA201480</v>
          </cell>
          <cell r="B1246">
            <v>36050</v>
          </cell>
          <cell r="C1246">
            <v>41200</v>
          </cell>
          <cell r="D1246">
            <v>46350</v>
          </cell>
          <cell r="E1246">
            <v>51500</v>
          </cell>
          <cell r="F1246">
            <v>55650</v>
          </cell>
          <cell r="G1246">
            <v>59750</v>
          </cell>
          <cell r="H1246">
            <v>63900</v>
          </cell>
          <cell r="I1246">
            <v>68000</v>
          </cell>
        </row>
        <row r="1247">
          <cell r="A1247" t="str">
            <v>Ben Hill-GA201480</v>
          </cell>
          <cell r="B1247">
            <v>25450</v>
          </cell>
          <cell r="C1247">
            <v>29050</v>
          </cell>
          <cell r="D1247">
            <v>32700</v>
          </cell>
          <cell r="E1247">
            <v>36300</v>
          </cell>
          <cell r="F1247">
            <v>39250</v>
          </cell>
          <cell r="G1247">
            <v>42150</v>
          </cell>
          <cell r="H1247">
            <v>45050</v>
          </cell>
          <cell r="I1247">
            <v>47950</v>
          </cell>
        </row>
        <row r="1248">
          <cell r="A1248" t="str">
            <v>Berrien-GA201480</v>
          </cell>
          <cell r="B1248">
            <v>25450</v>
          </cell>
          <cell r="C1248">
            <v>29050</v>
          </cell>
          <cell r="D1248">
            <v>32700</v>
          </cell>
          <cell r="E1248">
            <v>36300</v>
          </cell>
          <cell r="F1248">
            <v>39250</v>
          </cell>
          <cell r="G1248">
            <v>42150</v>
          </cell>
          <cell r="H1248">
            <v>45050</v>
          </cell>
          <cell r="I1248">
            <v>47950</v>
          </cell>
        </row>
        <row r="1249">
          <cell r="A1249" t="str">
            <v>Bibb-GA201480</v>
          </cell>
          <cell r="B1249">
            <v>28950</v>
          </cell>
          <cell r="C1249">
            <v>33100</v>
          </cell>
          <cell r="D1249">
            <v>37250</v>
          </cell>
          <cell r="E1249">
            <v>41350</v>
          </cell>
          <cell r="F1249">
            <v>44700</v>
          </cell>
          <cell r="G1249">
            <v>48000</v>
          </cell>
          <cell r="H1249">
            <v>51300</v>
          </cell>
          <cell r="I1249">
            <v>54600</v>
          </cell>
        </row>
        <row r="1250">
          <cell r="A1250" t="str">
            <v>Bleckley-GA201480</v>
          </cell>
          <cell r="B1250">
            <v>30100</v>
          </cell>
          <cell r="C1250">
            <v>34400</v>
          </cell>
          <cell r="D1250">
            <v>38700</v>
          </cell>
          <cell r="E1250">
            <v>42950</v>
          </cell>
          <cell r="F1250">
            <v>46400</v>
          </cell>
          <cell r="G1250">
            <v>49850</v>
          </cell>
          <cell r="H1250">
            <v>53300</v>
          </cell>
          <cell r="I1250">
            <v>56700</v>
          </cell>
        </row>
        <row r="1251">
          <cell r="A1251" t="str">
            <v>Brantley-GA201480</v>
          </cell>
          <cell r="B1251">
            <v>30700</v>
          </cell>
          <cell r="C1251">
            <v>35100</v>
          </cell>
          <cell r="D1251">
            <v>39500</v>
          </cell>
          <cell r="E1251">
            <v>43850</v>
          </cell>
          <cell r="F1251">
            <v>47400</v>
          </cell>
          <cell r="G1251">
            <v>50900</v>
          </cell>
          <cell r="H1251">
            <v>54400</v>
          </cell>
          <cell r="I1251">
            <v>57900</v>
          </cell>
        </row>
        <row r="1252">
          <cell r="A1252" t="str">
            <v>Brooks-GA201480</v>
          </cell>
          <cell r="B1252">
            <v>25800</v>
          </cell>
          <cell r="C1252">
            <v>29450</v>
          </cell>
          <cell r="D1252">
            <v>33150</v>
          </cell>
          <cell r="E1252">
            <v>36800</v>
          </cell>
          <cell r="F1252">
            <v>39750</v>
          </cell>
          <cell r="G1252">
            <v>42700</v>
          </cell>
          <cell r="H1252">
            <v>45650</v>
          </cell>
          <cell r="I1252">
            <v>48600</v>
          </cell>
        </row>
        <row r="1253">
          <cell r="A1253" t="str">
            <v>Bryan-GA201480</v>
          </cell>
          <cell r="B1253">
            <v>32800</v>
          </cell>
          <cell r="C1253">
            <v>37450</v>
          </cell>
          <cell r="D1253">
            <v>42150</v>
          </cell>
          <cell r="E1253">
            <v>46800</v>
          </cell>
          <cell r="F1253">
            <v>50550</v>
          </cell>
          <cell r="G1253">
            <v>54300</v>
          </cell>
          <cell r="H1253">
            <v>58050</v>
          </cell>
          <cell r="I1253">
            <v>61800</v>
          </cell>
        </row>
        <row r="1254">
          <cell r="A1254" t="str">
            <v>Bulloch-GA201480</v>
          </cell>
          <cell r="B1254">
            <v>29550</v>
          </cell>
          <cell r="C1254">
            <v>33750</v>
          </cell>
          <cell r="D1254">
            <v>37950</v>
          </cell>
          <cell r="E1254">
            <v>42150</v>
          </cell>
          <cell r="F1254">
            <v>45550</v>
          </cell>
          <cell r="G1254">
            <v>48900</v>
          </cell>
          <cell r="H1254">
            <v>52300</v>
          </cell>
          <cell r="I1254">
            <v>55650</v>
          </cell>
        </row>
        <row r="1255">
          <cell r="A1255" t="str">
            <v>Burke-GA201480</v>
          </cell>
          <cell r="B1255">
            <v>31300</v>
          </cell>
          <cell r="C1255">
            <v>35800</v>
          </cell>
          <cell r="D1255">
            <v>40250</v>
          </cell>
          <cell r="E1255">
            <v>44700</v>
          </cell>
          <cell r="F1255">
            <v>48300</v>
          </cell>
          <cell r="G1255">
            <v>51900</v>
          </cell>
          <cell r="H1255">
            <v>55450</v>
          </cell>
          <cell r="I1255">
            <v>59050</v>
          </cell>
        </row>
        <row r="1256">
          <cell r="A1256" t="str">
            <v>Butts-GA201480</v>
          </cell>
          <cell r="B1256">
            <v>35600</v>
          </cell>
          <cell r="C1256">
            <v>40650</v>
          </cell>
          <cell r="D1256">
            <v>45750</v>
          </cell>
          <cell r="E1256">
            <v>50800</v>
          </cell>
          <cell r="F1256">
            <v>54900</v>
          </cell>
          <cell r="G1256">
            <v>58950</v>
          </cell>
          <cell r="H1256">
            <v>63000</v>
          </cell>
          <cell r="I1256">
            <v>67100</v>
          </cell>
        </row>
        <row r="1257">
          <cell r="A1257" t="str">
            <v>Calhoun-GA201480</v>
          </cell>
          <cell r="B1257">
            <v>26500</v>
          </cell>
          <cell r="C1257">
            <v>30300</v>
          </cell>
          <cell r="D1257">
            <v>34100</v>
          </cell>
          <cell r="E1257">
            <v>37850</v>
          </cell>
          <cell r="F1257">
            <v>40900</v>
          </cell>
          <cell r="G1257">
            <v>43950</v>
          </cell>
          <cell r="H1257">
            <v>46950</v>
          </cell>
          <cell r="I1257">
            <v>50000</v>
          </cell>
        </row>
        <row r="1258">
          <cell r="A1258" t="str">
            <v>Camden-GA201480</v>
          </cell>
          <cell r="B1258">
            <v>34950</v>
          </cell>
          <cell r="C1258">
            <v>39950</v>
          </cell>
          <cell r="D1258">
            <v>44950</v>
          </cell>
          <cell r="E1258">
            <v>49900</v>
          </cell>
          <cell r="F1258">
            <v>53900</v>
          </cell>
          <cell r="G1258">
            <v>57900</v>
          </cell>
          <cell r="H1258">
            <v>61900</v>
          </cell>
          <cell r="I1258">
            <v>65900</v>
          </cell>
        </row>
        <row r="1259">
          <cell r="A1259" t="str">
            <v>Candler-GA201480</v>
          </cell>
          <cell r="B1259">
            <v>25450</v>
          </cell>
          <cell r="C1259">
            <v>29050</v>
          </cell>
          <cell r="D1259">
            <v>32700</v>
          </cell>
          <cell r="E1259">
            <v>36300</v>
          </cell>
          <cell r="F1259">
            <v>39250</v>
          </cell>
          <cell r="G1259">
            <v>42150</v>
          </cell>
          <cell r="H1259">
            <v>45050</v>
          </cell>
          <cell r="I1259">
            <v>47950</v>
          </cell>
        </row>
        <row r="1260">
          <cell r="A1260" t="str">
            <v>Carroll-GA201480</v>
          </cell>
          <cell r="B1260">
            <v>36050</v>
          </cell>
          <cell r="C1260">
            <v>41200</v>
          </cell>
          <cell r="D1260">
            <v>46350</v>
          </cell>
          <cell r="E1260">
            <v>51500</v>
          </cell>
          <cell r="F1260">
            <v>55650</v>
          </cell>
          <cell r="G1260">
            <v>59750</v>
          </cell>
          <cell r="H1260">
            <v>63900</v>
          </cell>
          <cell r="I1260">
            <v>68000</v>
          </cell>
        </row>
        <row r="1261">
          <cell r="A1261" t="str">
            <v>Catoosa-GA201480</v>
          </cell>
          <cell r="B1261">
            <v>30900</v>
          </cell>
          <cell r="C1261">
            <v>35300</v>
          </cell>
          <cell r="D1261">
            <v>39700</v>
          </cell>
          <cell r="E1261">
            <v>44100</v>
          </cell>
          <cell r="F1261">
            <v>47650</v>
          </cell>
          <cell r="G1261">
            <v>51200</v>
          </cell>
          <cell r="H1261">
            <v>54700</v>
          </cell>
          <cell r="I1261">
            <v>58250</v>
          </cell>
        </row>
        <row r="1262">
          <cell r="A1262" t="str">
            <v>Charlton-GA201480</v>
          </cell>
          <cell r="B1262">
            <v>28400</v>
          </cell>
          <cell r="C1262">
            <v>32450</v>
          </cell>
          <cell r="D1262">
            <v>36500</v>
          </cell>
          <cell r="E1262">
            <v>40550</v>
          </cell>
          <cell r="F1262">
            <v>43800</v>
          </cell>
          <cell r="G1262">
            <v>47050</v>
          </cell>
          <cell r="H1262">
            <v>50300</v>
          </cell>
          <cell r="I1262">
            <v>53550</v>
          </cell>
        </row>
        <row r="1263">
          <cell r="A1263" t="str">
            <v>Chatham-GA201480</v>
          </cell>
          <cell r="B1263">
            <v>32800</v>
          </cell>
          <cell r="C1263">
            <v>37450</v>
          </cell>
          <cell r="D1263">
            <v>42150</v>
          </cell>
          <cell r="E1263">
            <v>46800</v>
          </cell>
          <cell r="F1263">
            <v>50550</v>
          </cell>
          <cell r="G1263">
            <v>54300</v>
          </cell>
          <cell r="H1263">
            <v>58050</v>
          </cell>
          <cell r="I1263">
            <v>61800</v>
          </cell>
        </row>
        <row r="1264">
          <cell r="A1264" t="str">
            <v>Chattahoochee-GA201480</v>
          </cell>
          <cell r="B1264">
            <v>28600</v>
          </cell>
          <cell r="C1264">
            <v>32650</v>
          </cell>
          <cell r="D1264">
            <v>36750</v>
          </cell>
          <cell r="E1264">
            <v>40800</v>
          </cell>
          <cell r="F1264">
            <v>44100</v>
          </cell>
          <cell r="G1264">
            <v>47350</v>
          </cell>
          <cell r="H1264">
            <v>50600</v>
          </cell>
          <cell r="I1264">
            <v>53900</v>
          </cell>
        </row>
        <row r="1265">
          <cell r="A1265" t="str">
            <v>Chattooga-GA201480</v>
          </cell>
          <cell r="B1265">
            <v>25450</v>
          </cell>
          <cell r="C1265">
            <v>29050</v>
          </cell>
          <cell r="D1265">
            <v>32700</v>
          </cell>
          <cell r="E1265">
            <v>36300</v>
          </cell>
          <cell r="F1265">
            <v>39250</v>
          </cell>
          <cell r="G1265">
            <v>42150</v>
          </cell>
          <cell r="H1265">
            <v>45050</v>
          </cell>
          <cell r="I1265">
            <v>47950</v>
          </cell>
        </row>
        <row r="1266">
          <cell r="A1266" t="str">
            <v>Cherokee-GA201480</v>
          </cell>
          <cell r="B1266">
            <v>36050</v>
          </cell>
          <cell r="C1266">
            <v>41200</v>
          </cell>
          <cell r="D1266">
            <v>46350</v>
          </cell>
          <cell r="E1266">
            <v>51500</v>
          </cell>
          <cell r="F1266">
            <v>55650</v>
          </cell>
          <cell r="G1266">
            <v>59750</v>
          </cell>
          <cell r="H1266">
            <v>63900</v>
          </cell>
          <cell r="I1266">
            <v>68000</v>
          </cell>
        </row>
        <row r="1267">
          <cell r="A1267" t="str">
            <v>Clarke-GA201480</v>
          </cell>
          <cell r="B1267">
            <v>31100</v>
          </cell>
          <cell r="C1267">
            <v>35550</v>
          </cell>
          <cell r="D1267">
            <v>40000</v>
          </cell>
          <cell r="E1267">
            <v>44400</v>
          </cell>
          <cell r="F1267">
            <v>48000</v>
          </cell>
          <cell r="G1267">
            <v>51550</v>
          </cell>
          <cell r="H1267">
            <v>55100</v>
          </cell>
          <cell r="I1267">
            <v>58650</v>
          </cell>
        </row>
        <row r="1268">
          <cell r="A1268" t="str">
            <v>Clay-GA201480</v>
          </cell>
          <cell r="B1268">
            <v>25450</v>
          </cell>
          <cell r="C1268">
            <v>29050</v>
          </cell>
          <cell r="D1268">
            <v>32700</v>
          </cell>
          <cell r="E1268">
            <v>36300</v>
          </cell>
          <cell r="F1268">
            <v>39250</v>
          </cell>
          <cell r="G1268">
            <v>42150</v>
          </cell>
          <cell r="H1268">
            <v>45050</v>
          </cell>
          <cell r="I1268">
            <v>47950</v>
          </cell>
        </row>
        <row r="1269">
          <cell r="A1269" t="str">
            <v>Clayton-GA201480</v>
          </cell>
          <cell r="B1269">
            <v>36050</v>
          </cell>
          <cell r="C1269">
            <v>41200</v>
          </cell>
          <cell r="D1269">
            <v>46350</v>
          </cell>
          <cell r="E1269">
            <v>51500</v>
          </cell>
          <cell r="F1269">
            <v>55650</v>
          </cell>
          <cell r="G1269">
            <v>59750</v>
          </cell>
          <cell r="H1269">
            <v>63900</v>
          </cell>
          <cell r="I1269">
            <v>68000</v>
          </cell>
        </row>
        <row r="1270">
          <cell r="A1270" t="str">
            <v>Clinch-GA201480</v>
          </cell>
          <cell r="B1270">
            <v>25450</v>
          </cell>
          <cell r="C1270">
            <v>29050</v>
          </cell>
          <cell r="D1270">
            <v>32700</v>
          </cell>
          <cell r="E1270">
            <v>36300</v>
          </cell>
          <cell r="F1270">
            <v>39250</v>
          </cell>
          <cell r="G1270">
            <v>42150</v>
          </cell>
          <cell r="H1270">
            <v>45050</v>
          </cell>
          <cell r="I1270">
            <v>47950</v>
          </cell>
        </row>
        <row r="1271">
          <cell r="A1271" t="str">
            <v>Cobb-GA201480</v>
          </cell>
          <cell r="B1271">
            <v>36050</v>
          </cell>
          <cell r="C1271">
            <v>41200</v>
          </cell>
          <cell r="D1271">
            <v>46350</v>
          </cell>
          <cell r="E1271">
            <v>51500</v>
          </cell>
          <cell r="F1271">
            <v>55650</v>
          </cell>
          <cell r="G1271">
            <v>59750</v>
          </cell>
          <cell r="H1271">
            <v>63900</v>
          </cell>
          <cell r="I1271">
            <v>68000</v>
          </cell>
        </row>
        <row r="1272">
          <cell r="A1272" t="str">
            <v>Coffee-GA201480</v>
          </cell>
          <cell r="B1272">
            <v>25450</v>
          </cell>
          <cell r="C1272">
            <v>29050</v>
          </cell>
          <cell r="D1272">
            <v>32700</v>
          </cell>
          <cell r="E1272">
            <v>36300</v>
          </cell>
          <cell r="F1272">
            <v>39250</v>
          </cell>
          <cell r="G1272">
            <v>42150</v>
          </cell>
          <cell r="H1272">
            <v>45050</v>
          </cell>
          <cell r="I1272">
            <v>47950</v>
          </cell>
        </row>
        <row r="1273">
          <cell r="A1273" t="str">
            <v>Colquitt-GA201480</v>
          </cell>
          <cell r="B1273">
            <v>25450</v>
          </cell>
          <cell r="C1273">
            <v>29050</v>
          </cell>
          <cell r="D1273">
            <v>32700</v>
          </cell>
          <cell r="E1273">
            <v>36300</v>
          </cell>
          <cell r="F1273">
            <v>39250</v>
          </cell>
          <cell r="G1273">
            <v>42150</v>
          </cell>
          <cell r="H1273">
            <v>45050</v>
          </cell>
          <cell r="I1273">
            <v>47950</v>
          </cell>
        </row>
        <row r="1274">
          <cell r="A1274" t="str">
            <v>Columbia-GA201480</v>
          </cell>
          <cell r="B1274">
            <v>31300</v>
          </cell>
          <cell r="C1274">
            <v>35800</v>
          </cell>
          <cell r="D1274">
            <v>40250</v>
          </cell>
          <cell r="E1274">
            <v>44700</v>
          </cell>
          <cell r="F1274">
            <v>48300</v>
          </cell>
          <cell r="G1274">
            <v>51900</v>
          </cell>
          <cell r="H1274">
            <v>55450</v>
          </cell>
          <cell r="I1274">
            <v>59050</v>
          </cell>
        </row>
        <row r="1275">
          <cell r="A1275" t="str">
            <v>Cook-GA201480</v>
          </cell>
          <cell r="B1275">
            <v>26550</v>
          </cell>
          <cell r="C1275">
            <v>30350</v>
          </cell>
          <cell r="D1275">
            <v>34150</v>
          </cell>
          <cell r="E1275">
            <v>37900</v>
          </cell>
          <cell r="F1275">
            <v>40950</v>
          </cell>
          <cell r="G1275">
            <v>44000</v>
          </cell>
          <cell r="H1275">
            <v>47000</v>
          </cell>
          <cell r="I1275">
            <v>50050</v>
          </cell>
        </row>
        <row r="1276">
          <cell r="A1276" t="str">
            <v>Coweta-GA201480</v>
          </cell>
          <cell r="B1276">
            <v>36050</v>
          </cell>
          <cell r="C1276">
            <v>41200</v>
          </cell>
          <cell r="D1276">
            <v>46350</v>
          </cell>
          <cell r="E1276">
            <v>51500</v>
          </cell>
          <cell r="F1276">
            <v>55650</v>
          </cell>
          <cell r="G1276">
            <v>59750</v>
          </cell>
          <cell r="H1276">
            <v>63900</v>
          </cell>
          <cell r="I1276">
            <v>68000</v>
          </cell>
        </row>
        <row r="1277">
          <cell r="A1277" t="str">
            <v>Crawford-GA201480</v>
          </cell>
          <cell r="B1277">
            <v>28950</v>
          </cell>
          <cell r="C1277">
            <v>33100</v>
          </cell>
          <cell r="D1277">
            <v>37250</v>
          </cell>
          <cell r="E1277">
            <v>41350</v>
          </cell>
          <cell r="F1277">
            <v>44700</v>
          </cell>
          <cell r="G1277">
            <v>48000</v>
          </cell>
          <cell r="H1277">
            <v>51300</v>
          </cell>
          <cell r="I1277">
            <v>54600</v>
          </cell>
        </row>
        <row r="1278">
          <cell r="A1278" t="str">
            <v>Crisp-GA201480</v>
          </cell>
          <cell r="B1278">
            <v>25450</v>
          </cell>
          <cell r="C1278">
            <v>29050</v>
          </cell>
          <cell r="D1278">
            <v>32700</v>
          </cell>
          <cell r="E1278">
            <v>36300</v>
          </cell>
          <cell r="F1278">
            <v>39250</v>
          </cell>
          <cell r="G1278">
            <v>42150</v>
          </cell>
          <cell r="H1278">
            <v>45050</v>
          </cell>
          <cell r="I1278">
            <v>47950</v>
          </cell>
        </row>
        <row r="1279">
          <cell r="A1279" t="str">
            <v>Dade-GA201480</v>
          </cell>
          <cell r="B1279">
            <v>30900</v>
          </cell>
          <cell r="C1279">
            <v>35300</v>
          </cell>
          <cell r="D1279">
            <v>39700</v>
          </cell>
          <cell r="E1279">
            <v>44100</v>
          </cell>
          <cell r="F1279">
            <v>47650</v>
          </cell>
          <cell r="G1279">
            <v>51200</v>
          </cell>
          <cell r="H1279">
            <v>54700</v>
          </cell>
          <cell r="I1279">
            <v>58250</v>
          </cell>
        </row>
        <row r="1280">
          <cell r="A1280" t="str">
            <v>Dawson-GA201480</v>
          </cell>
          <cell r="B1280">
            <v>36050</v>
          </cell>
          <cell r="C1280">
            <v>41200</v>
          </cell>
          <cell r="D1280">
            <v>46350</v>
          </cell>
          <cell r="E1280">
            <v>51500</v>
          </cell>
          <cell r="F1280">
            <v>55650</v>
          </cell>
          <cell r="G1280">
            <v>59750</v>
          </cell>
          <cell r="H1280">
            <v>63900</v>
          </cell>
          <cell r="I1280">
            <v>68000</v>
          </cell>
        </row>
        <row r="1281">
          <cell r="A1281" t="str">
            <v>Decatur-GA201480</v>
          </cell>
          <cell r="B1281">
            <v>25450</v>
          </cell>
          <cell r="C1281">
            <v>29050</v>
          </cell>
          <cell r="D1281">
            <v>32700</v>
          </cell>
          <cell r="E1281">
            <v>36300</v>
          </cell>
          <cell r="F1281">
            <v>39250</v>
          </cell>
          <cell r="G1281">
            <v>42150</v>
          </cell>
          <cell r="H1281">
            <v>45050</v>
          </cell>
          <cell r="I1281">
            <v>47950</v>
          </cell>
        </row>
        <row r="1282">
          <cell r="A1282" t="str">
            <v>DeKalb-GA201480</v>
          </cell>
          <cell r="B1282">
            <v>36050</v>
          </cell>
          <cell r="C1282">
            <v>41200</v>
          </cell>
          <cell r="D1282">
            <v>46350</v>
          </cell>
          <cell r="E1282">
            <v>51500</v>
          </cell>
          <cell r="F1282">
            <v>55650</v>
          </cell>
          <cell r="G1282">
            <v>59750</v>
          </cell>
          <cell r="H1282">
            <v>63900</v>
          </cell>
          <cell r="I1282">
            <v>68000</v>
          </cell>
        </row>
        <row r="1283">
          <cell r="A1283" t="str">
            <v>Dodge-GA201480</v>
          </cell>
          <cell r="B1283">
            <v>26150</v>
          </cell>
          <cell r="C1283">
            <v>29900</v>
          </cell>
          <cell r="D1283">
            <v>33650</v>
          </cell>
          <cell r="E1283">
            <v>37350</v>
          </cell>
          <cell r="F1283">
            <v>40350</v>
          </cell>
          <cell r="G1283">
            <v>43350</v>
          </cell>
          <cell r="H1283">
            <v>46350</v>
          </cell>
          <cell r="I1283">
            <v>49350</v>
          </cell>
        </row>
        <row r="1284">
          <cell r="A1284" t="str">
            <v>Dooly-GA201480</v>
          </cell>
          <cell r="B1284">
            <v>25450</v>
          </cell>
          <cell r="C1284">
            <v>29050</v>
          </cell>
          <cell r="D1284">
            <v>32700</v>
          </cell>
          <cell r="E1284">
            <v>36300</v>
          </cell>
          <cell r="F1284">
            <v>39250</v>
          </cell>
          <cell r="G1284">
            <v>42150</v>
          </cell>
          <cell r="H1284">
            <v>45050</v>
          </cell>
          <cell r="I1284">
            <v>47950</v>
          </cell>
        </row>
        <row r="1285">
          <cell r="A1285" t="str">
            <v>Dougherty-GA201480</v>
          </cell>
          <cell r="B1285">
            <v>26150</v>
          </cell>
          <cell r="C1285">
            <v>29900</v>
          </cell>
          <cell r="D1285">
            <v>33650</v>
          </cell>
          <cell r="E1285">
            <v>37350</v>
          </cell>
          <cell r="F1285">
            <v>40350</v>
          </cell>
          <cell r="G1285">
            <v>43350</v>
          </cell>
          <cell r="H1285">
            <v>46350</v>
          </cell>
          <cell r="I1285">
            <v>49350</v>
          </cell>
        </row>
        <row r="1286">
          <cell r="A1286" t="str">
            <v>Douglas-GA201480</v>
          </cell>
          <cell r="B1286">
            <v>36050</v>
          </cell>
          <cell r="C1286">
            <v>41200</v>
          </cell>
          <cell r="D1286">
            <v>46350</v>
          </cell>
          <cell r="E1286">
            <v>51500</v>
          </cell>
          <cell r="F1286">
            <v>55650</v>
          </cell>
          <cell r="G1286">
            <v>59750</v>
          </cell>
          <cell r="H1286">
            <v>63900</v>
          </cell>
          <cell r="I1286">
            <v>68000</v>
          </cell>
        </row>
        <row r="1287">
          <cell r="A1287" t="str">
            <v>Early-GA201480</v>
          </cell>
          <cell r="B1287">
            <v>25450</v>
          </cell>
          <cell r="C1287">
            <v>29050</v>
          </cell>
          <cell r="D1287">
            <v>32700</v>
          </cell>
          <cell r="E1287">
            <v>36300</v>
          </cell>
          <cell r="F1287">
            <v>39250</v>
          </cell>
          <cell r="G1287">
            <v>42150</v>
          </cell>
          <cell r="H1287">
            <v>45050</v>
          </cell>
          <cell r="I1287">
            <v>47950</v>
          </cell>
        </row>
        <row r="1288">
          <cell r="A1288" t="str">
            <v>Echols-GA201480</v>
          </cell>
          <cell r="B1288">
            <v>25800</v>
          </cell>
          <cell r="C1288">
            <v>29450</v>
          </cell>
          <cell r="D1288">
            <v>33150</v>
          </cell>
          <cell r="E1288">
            <v>36800</v>
          </cell>
          <cell r="F1288">
            <v>39750</v>
          </cell>
          <cell r="G1288">
            <v>42700</v>
          </cell>
          <cell r="H1288">
            <v>45650</v>
          </cell>
          <cell r="I1288">
            <v>48600</v>
          </cell>
        </row>
        <row r="1289">
          <cell r="A1289" t="str">
            <v>Effingham-GA201480</v>
          </cell>
          <cell r="B1289">
            <v>32800</v>
          </cell>
          <cell r="C1289">
            <v>37450</v>
          </cell>
          <cell r="D1289">
            <v>42150</v>
          </cell>
          <cell r="E1289">
            <v>46800</v>
          </cell>
          <cell r="F1289">
            <v>50550</v>
          </cell>
          <cell r="G1289">
            <v>54300</v>
          </cell>
          <cell r="H1289">
            <v>58050</v>
          </cell>
          <cell r="I1289">
            <v>61800</v>
          </cell>
        </row>
        <row r="1290">
          <cell r="A1290" t="str">
            <v>Elbert-GA201480</v>
          </cell>
          <cell r="B1290">
            <v>25450</v>
          </cell>
          <cell r="C1290">
            <v>29050</v>
          </cell>
          <cell r="D1290">
            <v>32700</v>
          </cell>
          <cell r="E1290">
            <v>36300</v>
          </cell>
          <cell r="F1290">
            <v>39250</v>
          </cell>
          <cell r="G1290">
            <v>42150</v>
          </cell>
          <cell r="H1290">
            <v>45050</v>
          </cell>
          <cell r="I1290">
            <v>47950</v>
          </cell>
        </row>
        <row r="1291">
          <cell r="A1291" t="str">
            <v>Emanuel-GA201480</v>
          </cell>
          <cell r="B1291">
            <v>25450</v>
          </cell>
          <cell r="C1291">
            <v>29050</v>
          </cell>
          <cell r="D1291">
            <v>32700</v>
          </cell>
          <cell r="E1291">
            <v>36300</v>
          </cell>
          <cell r="F1291">
            <v>39250</v>
          </cell>
          <cell r="G1291">
            <v>42150</v>
          </cell>
          <cell r="H1291">
            <v>45050</v>
          </cell>
          <cell r="I1291">
            <v>47950</v>
          </cell>
        </row>
        <row r="1292">
          <cell r="A1292" t="str">
            <v>Evans-GA201480</v>
          </cell>
          <cell r="B1292">
            <v>26150</v>
          </cell>
          <cell r="C1292">
            <v>29900</v>
          </cell>
          <cell r="D1292">
            <v>33650</v>
          </cell>
          <cell r="E1292">
            <v>37350</v>
          </cell>
          <cell r="F1292">
            <v>40350</v>
          </cell>
          <cell r="G1292">
            <v>43350</v>
          </cell>
          <cell r="H1292">
            <v>46350</v>
          </cell>
          <cell r="I1292">
            <v>49350</v>
          </cell>
        </row>
        <row r="1293">
          <cell r="A1293" t="str">
            <v>Fannin-GA201480</v>
          </cell>
          <cell r="B1293">
            <v>25450</v>
          </cell>
          <cell r="C1293">
            <v>29050</v>
          </cell>
          <cell r="D1293">
            <v>32700</v>
          </cell>
          <cell r="E1293">
            <v>36300</v>
          </cell>
          <cell r="F1293">
            <v>39250</v>
          </cell>
          <cell r="G1293">
            <v>42150</v>
          </cell>
          <cell r="H1293">
            <v>45050</v>
          </cell>
          <cell r="I1293">
            <v>47950</v>
          </cell>
        </row>
        <row r="1294">
          <cell r="A1294" t="str">
            <v>Fayette-GA201480</v>
          </cell>
          <cell r="B1294">
            <v>36050</v>
          </cell>
          <cell r="C1294">
            <v>41200</v>
          </cell>
          <cell r="D1294">
            <v>46350</v>
          </cell>
          <cell r="E1294">
            <v>51500</v>
          </cell>
          <cell r="F1294">
            <v>55650</v>
          </cell>
          <cell r="G1294">
            <v>59750</v>
          </cell>
          <cell r="H1294">
            <v>63900</v>
          </cell>
          <cell r="I1294">
            <v>68000</v>
          </cell>
        </row>
        <row r="1295">
          <cell r="A1295" t="str">
            <v>Floyd-GA201480</v>
          </cell>
          <cell r="B1295">
            <v>29300</v>
          </cell>
          <cell r="C1295">
            <v>33500</v>
          </cell>
          <cell r="D1295">
            <v>37700</v>
          </cell>
          <cell r="E1295">
            <v>41850</v>
          </cell>
          <cell r="F1295">
            <v>45200</v>
          </cell>
          <cell r="G1295">
            <v>48550</v>
          </cell>
          <cell r="H1295">
            <v>51900</v>
          </cell>
          <cell r="I1295">
            <v>55250</v>
          </cell>
        </row>
        <row r="1296">
          <cell r="A1296" t="str">
            <v>Forsyth-GA201480</v>
          </cell>
          <cell r="B1296">
            <v>36050</v>
          </cell>
          <cell r="C1296">
            <v>41200</v>
          </cell>
          <cell r="D1296">
            <v>46350</v>
          </cell>
          <cell r="E1296">
            <v>51500</v>
          </cell>
          <cell r="F1296">
            <v>55650</v>
          </cell>
          <cell r="G1296">
            <v>59750</v>
          </cell>
          <cell r="H1296">
            <v>63900</v>
          </cell>
          <cell r="I1296">
            <v>68000</v>
          </cell>
        </row>
        <row r="1297">
          <cell r="A1297" t="str">
            <v>Franklin-GA201480</v>
          </cell>
          <cell r="B1297">
            <v>25550</v>
          </cell>
          <cell r="C1297">
            <v>29200</v>
          </cell>
          <cell r="D1297">
            <v>32850</v>
          </cell>
          <cell r="E1297">
            <v>36500</v>
          </cell>
          <cell r="F1297">
            <v>39450</v>
          </cell>
          <cell r="G1297">
            <v>42350</v>
          </cell>
          <cell r="H1297">
            <v>45300</v>
          </cell>
          <cell r="I1297">
            <v>48200</v>
          </cell>
        </row>
        <row r="1298">
          <cell r="A1298" t="str">
            <v>Fulton-GA201480</v>
          </cell>
          <cell r="B1298">
            <v>36050</v>
          </cell>
          <cell r="C1298">
            <v>41200</v>
          </cell>
          <cell r="D1298">
            <v>46350</v>
          </cell>
          <cell r="E1298">
            <v>51500</v>
          </cell>
          <cell r="F1298">
            <v>55650</v>
          </cell>
          <cell r="G1298">
            <v>59750</v>
          </cell>
          <cell r="H1298">
            <v>63900</v>
          </cell>
          <cell r="I1298">
            <v>68000</v>
          </cell>
        </row>
        <row r="1299">
          <cell r="A1299" t="str">
            <v>Gilmer-GA201480</v>
          </cell>
          <cell r="B1299">
            <v>25900</v>
          </cell>
          <cell r="C1299">
            <v>29600</v>
          </cell>
          <cell r="D1299">
            <v>33300</v>
          </cell>
          <cell r="E1299">
            <v>36950</v>
          </cell>
          <cell r="F1299">
            <v>39950</v>
          </cell>
          <cell r="G1299">
            <v>42900</v>
          </cell>
          <cell r="H1299">
            <v>45850</v>
          </cell>
          <cell r="I1299">
            <v>48800</v>
          </cell>
        </row>
        <row r="1300">
          <cell r="A1300" t="str">
            <v>Glascock-GA201480</v>
          </cell>
          <cell r="B1300">
            <v>27850</v>
          </cell>
          <cell r="C1300">
            <v>31800</v>
          </cell>
          <cell r="D1300">
            <v>35800</v>
          </cell>
          <cell r="E1300">
            <v>39750</v>
          </cell>
          <cell r="F1300">
            <v>42950</v>
          </cell>
          <cell r="G1300">
            <v>46150</v>
          </cell>
          <cell r="H1300">
            <v>49300</v>
          </cell>
          <cell r="I1300">
            <v>52500</v>
          </cell>
        </row>
        <row r="1301">
          <cell r="A1301" t="str">
            <v>Glynn-GA201480</v>
          </cell>
          <cell r="B1301">
            <v>30700</v>
          </cell>
          <cell r="C1301">
            <v>35100</v>
          </cell>
          <cell r="D1301">
            <v>39500</v>
          </cell>
          <cell r="E1301">
            <v>43850</v>
          </cell>
          <cell r="F1301">
            <v>47400</v>
          </cell>
          <cell r="G1301">
            <v>50900</v>
          </cell>
          <cell r="H1301">
            <v>54400</v>
          </cell>
          <cell r="I1301">
            <v>57900</v>
          </cell>
        </row>
        <row r="1302">
          <cell r="A1302" t="str">
            <v>Gordon-GA201480</v>
          </cell>
          <cell r="B1302">
            <v>29150</v>
          </cell>
          <cell r="C1302">
            <v>33300</v>
          </cell>
          <cell r="D1302">
            <v>37450</v>
          </cell>
          <cell r="E1302">
            <v>41600</v>
          </cell>
          <cell r="F1302">
            <v>44950</v>
          </cell>
          <cell r="G1302">
            <v>48300</v>
          </cell>
          <cell r="H1302">
            <v>51600</v>
          </cell>
          <cell r="I1302">
            <v>54950</v>
          </cell>
        </row>
        <row r="1303">
          <cell r="A1303" t="str">
            <v>Grady-GA201480</v>
          </cell>
          <cell r="B1303">
            <v>25450</v>
          </cell>
          <cell r="C1303">
            <v>29050</v>
          </cell>
          <cell r="D1303">
            <v>32700</v>
          </cell>
          <cell r="E1303">
            <v>36300</v>
          </cell>
          <cell r="F1303">
            <v>39250</v>
          </cell>
          <cell r="G1303">
            <v>42150</v>
          </cell>
          <cell r="H1303">
            <v>45050</v>
          </cell>
          <cell r="I1303">
            <v>47950</v>
          </cell>
        </row>
        <row r="1304">
          <cell r="A1304" t="str">
            <v>Greene-GA201480</v>
          </cell>
          <cell r="B1304">
            <v>26350</v>
          </cell>
          <cell r="C1304">
            <v>30100</v>
          </cell>
          <cell r="D1304">
            <v>33850</v>
          </cell>
          <cell r="E1304">
            <v>37600</v>
          </cell>
          <cell r="F1304">
            <v>40650</v>
          </cell>
          <cell r="G1304">
            <v>43650</v>
          </cell>
          <cell r="H1304">
            <v>46650</v>
          </cell>
          <cell r="I1304">
            <v>49650</v>
          </cell>
        </row>
        <row r="1305">
          <cell r="A1305" t="str">
            <v>Gwinnett-GA201480</v>
          </cell>
          <cell r="B1305">
            <v>36050</v>
          </cell>
          <cell r="C1305">
            <v>41200</v>
          </cell>
          <cell r="D1305">
            <v>46350</v>
          </cell>
          <cell r="E1305">
            <v>51500</v>
          </cell>
          <cell r="F1305">
            <v>55650</v>
          </cell>
          <cell r="G1305">
            <v>59750</v>
          </cell>
          <cell r="H1305">
            <v>63900</v>
          </cell>
          <cell r="I1305">
            <v>68000</v>
          </cell>
        </row>
        <row r="1306">
          <cell r="A1306" t="str">
            <v>Habersham-GA201480</v>
          </cell>
          <cell r="B1306">
            <v>29200</v>
          </cell>
          <cell r="C1306">
            <v>33400</v>
          </cell>
          <cell r="D1306">
            <v>37550</v>
          </cell>
          <cell r="E1306">
            <v>41700</v>
          </cell>
          <cell r="F1306">
            <v>45050</v>
          </cell>
          <cell r="G1306">
            <v>48400</v>
          </cell>
          <cell r="H1306">
            <v>51750</v>
          </cell>
          <cell r="I1306">
            <v>55050</v>
          </cell>
        </row>
        <row r="1307">
          <cell r="A1307" t="str">
            <v>Hall-GA201480</v>
          </cell>
          <cell r="B1307">
            <v>31450</v>
          </cell>
          <cell r="C1307">
            <v>35950</v>
          </cell>
          <cell r="D1307">
            <v>40450</v>
          </cell>
          <cell r="E1307">
            <v>44900</v>
          </cell>
          <cell r="F1307">
            <v>48500</v>
          </cell>
          <cell r="G1307">
            <v>52100</v>
          </cell>
          <cell r="H1307">
            <v>55700</v>
          </cell>
          <cell r="I1307">
            <v>59300</v>
          </cell>
        </row>
        <row r="1308">
          <cell r="A1308" t="str">
            <v>Hancock-GA201480</v>
          </cell>
          <cell r="B1308">
            <v>25450</v>
          </cell>
          <cell r="C1308">
            <v>29050</v>
          </cell>
          <cell r="D1308">
            <v>32700</v>
          </cell>
          <cell r="E1308">
            <v>36300</v>
          </cell>
          <cell r="F1308">
            <v>39250</v>
          </cell>
          <cell r="G1308">
            <v>42150</v>
          </cell>
          <cell r="H1308">
            <v>45050</v>
          </cell>
          <cell r="I1308">
            <v>47950</v>
          </cell>
        </row>
        <row r="1309">
          <cell r="A1309" t="str">
            <v>Haralson-GA201480</v>
          </cell>
          <cell r="B1309">
            <v>25950</v>
          </cell>
          <cell r="C1309">
            <v>29650</v>
          </cell>
          <cell r="D1309">
            <v>33350</v>
          </cell>
          <cell r="E1309">
            <v>37050</v>
          </cell>
          <cell r="F1309">
            <v>40050</v>
          </cell>
          <cell r="G1309">
            <v>43000</v>
          </cell>
          <cell r="H1309">
            <v>45950</v>
          </cell>
          <cell r="I1309">
            <v>48950</v>
          </cell>
        </row>
        <row r="1310">
          <cell r="A1310" t="str">
            <v>Harris-GA201480</v>
          </cell>
          <cell r="B1310">
            <v>28600</v>
          </cell>
          <cell r="C1310">
            <v>32650</v>
          </cell>
          <cell r="D1310">
            <v>36750</v>
          </cell>
          <cell r="E1310">
            <v>40800</v>
          </cell>
          <cell r="F1310">
            <v>44100</v>
          </cell>
          <cell r="G1310">
            <v>47350</v>
          </cell>
          <cell r="H1310">
            <v>50600</v>
          </cell>
          <cell r="I1310">
            <v>53900</v>
          </cell>
        </row>
        <row r="1311">
          <cell r="A1311" t="str">
            <v>Hart-GA201480</v>
          </cell>
          <cell r="B1311">
            <v>27400</v>
          </cell>
          <cell r="C1311">
            <v>31300</v>
          </cell>
          <cell r="D1311">
            <v>35200</v>
          </cell>
          <cell r="E1311">
            <v>39100</v>
          </cell>
          <cell r="F1311">
            <v>42250</v>
          </cell>
          <cell r="G1311">
            <v>45400</v>
          </cell>
          <cell r="H1311">
            <v>48500</v>
          </cell>
          <cell r="I1311">
            <v>51650</v>
          </cell>
        </row>
        <row r="1312">
          <cell r="A1312" t="str">
            <v>Heard-GA201480</v>
          </cell>
          <cell r="B1312">
            <v>36050</v>
          </cell>
          <cell r="C1312">
            <v>41200</v>
          </cell>
          <cell r="D1312">
            <v>46350</v>
          </cell>
          <cell r="E1312">
            <v>51500</v>
          </cell>
          <cell r="F1312">
            <v>55650</v>
          </cell>
          <cell r="G1312">
            <v>59750</v>
          </cell>
          <cell r="H1312">
            <v>63900</v>
          </cell>
          <cell r="I1312">
            <v>68000</v>
          </cell>
        </row>
        <row r="1313">
          <cell r="A1313" t="str">
            <v>Henry-GA201480</v>
          </cell>
          <cell r="B1313">
            <v>36050</v>
          </cell>
          <cell r="C1313">
            <v>41200</v>
          </cell>
          <cell r="D1313">
            <v>46350</v>
          </cell>
          <cell r="E1313">
            <v>51500</v>
          </cell>
          <cell r="F1313">
            <v>55650</v>
          </cell>
          <cell r="G1313">
            <v>59750</v>
          </cell>
          <cell r="H1313">
            <v>63900</v>
          </cell>
          <cell r="I1313">
            <v>68000</v>
          </cell>
        </row>
        <row r="1314">
          <cell r="A1314" t="str">
            <v>Houston-GA201480</v>
          </cell>
          <cell r="B1314">
            <v>36600</v>
          </cell>
          <cell r="C1314">
            <v>41800</v>
          </cell>
          <cell r="D1314">
            <v>47050</v>
          </cell>
          <cell r="E1314">
            <v>52250</v>
          </cell>
          <cell r="F1314">
            <v>56450</v>
          </cell>
          <cell r="G1314">
            <v>60650</v>
          </cell>
          <cell r="H1314">
            <v>64800</v>
          </cell>
          <cell r="I1314">
            <v>69000</v>
          </cell>
        </row>
        <row r="1315">
          <cell r="A1315" t="str">
            <v>Irwin-GA201480</v>
          </cell>
          <cell r="B1315">
            <v>29250</v>
          </cell>
          <cell r="C1315">
            <v>33400</v>
          </cell>
          <cell r="D1315">
            <v>37600</v>
          </cell>
          <cell r="E1315">
            <v>41750</v>
          </cell>
          <cell r="F1315">
            <v>45100</v>
          </cell>
          <cell r="G1315">
            <v>48450</v>
          </cell>
          <cell r="H1315">
            <v>51800</v>
          </cell>
          <cell r="I1315">
            <v>55150</v>
          </cell>
        </row>
        <row r="1316">
          <cell r="A1316" t="str">
            <v>Jackson-GA201480</v>
          </cell>
          <cell r="B1316">
            <v>34450</v>
          </cell>
          <cell r="C1316">
            <v>39400</v>
          </cell>
          <cell r="D1316">
            <v>44300</v>
          </cell>
          <cell r="E1316">
            <v>49200</v>
          </cell>
          <cell r="F1316">
            <v>53150</v>
          </cell>
          <cell r="G1316">
            <v>57100</v>
          </cell>
          <cell r="H1316">
            <v>61050</v>
          </cell>
          <cell r="I1316">
            <v>64950</v>
          </cell>
        </row>
        <row r="1317">
          <cell r="A1317" t="str">
            <v>Jasper-GA201480</v>
          </cell>
          <cell r="B1317">
            <v>36050</v>
          </cell>
          <cell r="C1317">
            <v>41200</v>
          </cell>
          <cell r="D1317">
            <v>46350</v>
          </cell>
          <cell r="E1317">
            <v>51500</v>
          </cell>
          <cell r="F1317">
            <v>55650</v>
          </cell>
          <cell r="G1317">
            <v>59750</v>
          </cell>
          <cell r="H1317">
            <v>63900</v>
          </cell>
          <cell r="I1317">
            <v>68000</v>
          </cell>
        </row>
        <row r="1318">
          <cell r="A1318" t="str">
            <v>Jeff Davis-GA201480</v>
          </cell>
          <cell r="B1318">
            <v>25500</v>
          </cell>
          <cell r="C1318">
            <v>29150</v>
          </cell>
          <cell r="D1318">
            <v>32800</v>
          </cell>
          <cell r="E1318">
            <v>36400</v>
          </cell>
          <cell r="F1318">
            <v>39350</v>
          </cell>
          <cell r="G1318">
            <v>42250</v>
          </cell>
          <cell r="H1318">
            <v>45150</v>
          </cell>
          <cell r="I1318">
            <v>48050</v>
          </cell>
        </row>
        <row r="1319">
          <cell r="A1319" t="str">
            <v>Jefferson-GA201480</v>
          </cell>
          <cell r="B1319">
            <v>25450</v>
          </cell>
          <cell r="C1319">
            <v>29050</v>
          </cell>
          <cell r="D1319">
            <v>32700</v>
          </cell>
          <cell r="E1319">
            <v>36300</v>
          </cell>
          <cell r="F1319">
            <v>39250</v>
          </cell>
          <cell r="G1319">
            <v>42150</v>
          </cell>
          <cell r="H1319">
            <v>45050</v>
          </cell>
          <cell r="I1319">
            <v>47950</v>
          </cell>
        </row>
        <row r="1320">
          <cell r="A1320" t="str">
            <v>Jenkins-GA201480</v>
          </cell>
          <cell r="B1320">
            <v>25450</v>
          </cell>
          <cell r="C1320">
            <v>29050</v>
          </cell>
          <cell r="D1320">
            <v>32700</v>
          </cell>
          <cell r="E1320">
            <v>36300</v>
          </cell>
          <cell r="F1320">
            <v>39250</v>
          </cell>
          <cell r="G1320">
            <v>42150</v>
          </cell>
          <cell r="H1320">
            <v>45050</v>
          </cell>
          <cell r="I1320">
            <v>47950</v>
          </cell>
        </row>
        <row r="1321">
          <cell r="A1321" t="str">
            <v>Johnson-GA201480</v>
          </cell>
          <cell r="B1321">
            <v>25450</v>
          </cell>
          <cell r="C1321">
            <v>29050</v>
          </cell>
          <cell r="D1321">
            <v>32700</v>
          </cell>
          <cell r="E1321">
            <v>36300</v>
          </cell>
          <cell r="F1321">
            <v>39250</v>
          </cell>
          <cell r="G1321">
            <v>42150</v>
          </cell>
          <cell r="H1321">
            <v>45050</v>
          </cell>
          <cell r="I1321">
            <v>47950</v>
          </cell>
        </row>
        <row r="1322">
          <cell r="A1322" t="str">
            <v>Jones-GA201480</v>
          </cell>
          <cell r="B1322">
            <v>28950</v>
          </cell>
          <cell r="C1322">
            <v>33100</v>
          </cell>
          <cell r="D1322">
            <v>37250</v>
          </cell>
          <cell r="E1322">
            <v>41350</v>
          </cell>
          <cell r="F1322">
            <v>44700</v>
          </cell>
          <cell r="G1322">
            <v>48000</v>
          </cell>
          <cell r="H1322">
            <v>51300</v>
          </cell>
          <cell r="I1322">
            <v>54600</v>
          </cell>
        </row>
        <row r="1323">
          <cell r="A1323" t="str">
            <v>Lamar-GA201480</v>
          </cell>
          <cell r="B1323">
            <v>26150</v>
          </cell>
          <cell r="C1323">
            <v>29850</v>
          </cell>
          <cell r="D1323">
            <v>33600</v>
          </cell>
          <cell r="E1323">
            <v>37300</v>
          </cell>
          <cell r="F1323">
            <v>40300</v>
          </cell>
          <cell r="G1323">
            <v>43300</v>
          </cell>
          <cell r="H1323">
            <v>46300</v>
          </cell>
          <cell r="I1323">
            <v>49250</v>
          </cell>
        </row>
        <row r="1324">
          <cell r="A1324" t="str">
            <v>Lanier-GA201480</v>
          </cell>
          <cell r="B1324">
            <v>25800</v>
          </cell>
          <cell r="C1324">
            <v>29450</v>
          </cell>
          <cell r="D1324">
            <v>33150</v>
          </cell>
          <cell r="E1324">
            <v>36800</v>
          </cell>
          <cell r="F1324">
            <v>39750</v>
          </cell>
          <cell r="G1324">
            <v>42700</v>
          </cell>
          <cell r="H1324">
            <v>45650</v>
          </cell>
          <cell r="I1324">
            <v>48600</v>
          </cell>
        </row>
        <row r="1325">
          <cell r="A1325" t="str">
            <v>Laurens-GA201480</v>
          </cell>
          <cell r="B1325">
            <v>26550</v>
          </cell>
          <cell r="C1325">
            <v>30350</v>
          </cell>
          <cell r="D1325">
            <v>34150</v>
          </cell>
          <cell r="E1325">
            <v>37900</v>
          </cell>
          <cell r="F1325">
            <v>40950</v>
          </cell>
          <cell r="G1325">
            <v>44000</v>
          </cell>
          <cell r="H1325">
            <v>47000</v>
          </cell>
          <cell r="I1325">
            <v>50050</v>
          </cell>
        </row>
        <row r="1326">
          <cell r="A1326" t="str">
            <v>Lee-GA201480</v>
          </cell>
          <cell r="B1326">
            <v>26150</v>
          </cell>
          <cell r="C1326">
            <v>29900</v>
          </cell>
          <cell r="D1326">
            <v>33650</v>
          </cell>
          <cell r="E1326">
            <v>37350</v>
          </cell>
          <cell r="F1326">
            <v>40350</v>
          </cell>
          <cell r="G1326">
            <v>43350</v>
          </cell>
          <cell r="H1326">
            <v>46350</v>
          </cell>
          <cell r="I1326">
            <v>49350</v>
          </cell>
        </row>
        <row r="1327">
          <cell r="A1327" t="str">
            <v>Liberty-GA201480</v>
          </cell>
          <cell r="B1327">
            <v>28000</v>
          </cell>
          <cell r="C1327">
            <v>32000</v>
          </cell>
          <cell r="D1327">
            <v>36000</v>
          </cell>
          <cell r="E1327">
            <v>40000</v>
          </cell>
          <cell r="F1327">
            <v>43200</v>
          </cell>
          <cell r="G1327">
            <v>46400</v>
          </cell>
          <cell r="H1327">
            <v>49600</v>
          </cell>
          <cell r="I1327">
            <v>52800</v>
          </cell>
        </row>
        <row r="1328">
          <cell r="A1328" t="str">
            <v>Lincoln-GA201480</v>
          </cell>
          <cell r="B1328">
            <v>26050</v>
          </cell>
          <cell r="C1328">
            <v>29800</v>
          </cell>
          <cell r="D1328">
            <v>33500</v>
          </cell>
          <cell r="E1328">
            <v>37200</v>
          </cell>
          <cell r="F1328">
            <v>40200</v>
          </cell>
          <cell r="G1328">
            <v>43200</v>
          </cell>
          <cell r="H1328">
            <v>46150</v>
          </cell>
          <cell r="I1328">
            <v>49150</v>
          </cell>
        </row>
        <row r="1329">
          <cell r="A1329" t="str">
            <v>Long-GA201480</v>
          </cell>
          <cell r="B1329">
            <v>27850</v>
          </cell>
          <cell r="C1329">
            <v>31800</v>
          </cell>
          <cell r="D1329">
            <v>35800</v>
          </cell>
          <cell r="E1329">
            <v>39750</v>
          </cell>
          <cell r="F1329">
            <v>42950</v>
          </cell>
          <cell r="G1329">
            <v>46150</v>
          </cell>
          <cell r="H1329">
            <v>49300</v>
          </cell>
          <cell r="I1329">
            <v>52500</v>
          </cell>
        </row>
        <row r="1330">
          <cell r="A1330" t="str">
            <v>Lowndes-GA201480</v>
          </cell>
          <cell r="B1330">
            <v>25800</v>
          </cell>
          <cell r="C1330">
            <v>29450</v>
          </cell>
          <cell r="D1330">
            <v>33150</v>
          </cell>
          <cell r="E1330">
            <v>36800</v>
          </cell>
          <cell r="F1330">
            <v>39750</v>
          </cell>
          <cell r="G1330">
            <v>42700</v>
          </cell>
          <cell r="H1330">
            <v>45650</v>
          </cell>
          <cell r="I1330">
            <v>48600</v>
          </cell>
        </row>
        <row r="1331">
          <cell r="A1331" t="str">
            <v>Lumpkin-GA201480</v>
          </cell>
          <cell r="B1331">
            <v>30950</v>
          </cell>
          <cell r="C1331">
            <v>35350</v>
          </cell>
          <cell r="D1331">
            <v>39750</v>
          </cell>
          <cell r="E1331">
            <v>44150</v>
          </cell>
          <cell r="F1331">
            <v>47700</v>
          </cell>
          <cell r="G1331">
            <v>51250</v>
          </cell>
          <cell r="H1331">
            <v>54750</v>
          </cell>
          <cell r="I1331">
            <v>58300</v>
          </cell>
        </row>
        <row r="1332">
          <cell r="A1332" t="str">
            <v>McDuffie-GA201480</v>
          </cell>
          <cell r="B1332">
            <v>31300</v>
          </cell>
          <cell r="C1332">
            <v>35800</v>
          </cell>
          <cell r="D1332">
            <v>40250</v>
          </cell>
          <cell r="E1332">
            <v>44700</v>
          </cell>
          <cell r="F1332">
            <v>48300</v>
          </cell>
          <cell r="G1332">
            <v>51900</v>
          </cell>
          <cell r="H1332">
            <v>55450</v>
          </cell>
          <cell r="I1332">
            <v>59050</v>
          </cell>
        </row>
        <row r="1333">
          <cell r="A1333" t="str">
            <v>McIntosh-GA201480</v>
          </cell>
          <cell r="B1333">
            <v>30700</v>
          </cell>
          <cell r="C1333">
            <v>35100</v>
          </cell>
          <cell r="D1333">
            <v>39500</v>
          </cell>
          <cell r="E1333">
            <v>43850</v>
          </cell>
          <cell r="F1333">
            <v>47400</v>
          </cell>
          <cell r="G1333">
            <v>50900</v>
          </cell>
          <cell r="H1333">
            <v>54400</v>
          </cell>
          <cell r="I1333">
            <v>57900</v>
          </cell>
        </row>
        <row r="1334">
          <cell r="A1334" t="str">
            <v>Macon-GA201480</v>
          </cell>
          <cell r="B1334">
            <v>25450</v>
          </cell>
          <cell r="C1334">
            <v>29050</v>
          </cell>
          <cell r="D1334">
            <v>32700</v>
          </cell>
          <cell r="E1334">
            <v>36300</v>
          </cell>
          <cell r="F1334">
            <v>39250</v>
          </cell>
          <cell r="G1334">
            <v>42150</v>
          </cell>
          <cell r="H1334">
            <v>45050</v>
          </cell>
          <cell r="I1334">
            <v>47950</v>
          </cell>
        </row>
        <row r="1335">
          <cell r="A1335" t="str">
            <v>Madison-GA201480</v>
          </cell>
          <cell r="B1335">
            <v>31100</v>
          </cell>
          <cell r="C1335">
            <v>35550</v>
          </cell>
          <cell r="D1335">
            <v>40000</v>
          </cell>
          <cell r="E1335">
            <v>44400</v>
          </cell>
          <cell r="F1335">
            <v>48000</v>
          </cell>
          <cell r="G1335">
            <v>51550</v>
          </cell>
          <cell r="H1335">
            <v>55100</v>
          </cell>
          <cell r="I1335">
            <v>58650</v>
          </cell>
        </row>
        <row r="1336">
          <cell r="A1336" t="str">
            <v>Marion-GA201480</v>
          </cell>
          <cell r="B1336">
            <v>28600</v>
          </cell>
          <cell r="C1336">
            <v>32650</v>
          </cell>
          <cell r="D1336">
            <v>36750</v>
          </cell>
          <cell r="E1336">
            <v>40800</v>
          </cell>
          <cell r="F1336">
            <v>44100</v>
          </cell>
          <cell r="G1336">
            <v>47350</v>
          </cell>
          <cell r="H1336">
            <v>50600</v>
          </cell>
          <cell r="I1336">
            <v>53900</v>
          </cell>
        </row>
        <row r="1337">
          <cell r="A1337" t="str">
            <v>Meriwether-GA201480</v>
          </cell>
          <cell r="B1337">
            <v>26700</v>
          </cell>
          <cell r="C1337">
            <v>30500</v>
          </cell>
          <cell r="D1337">
            <v>34300</v>
          </cell>
          <cell r="E1337">
            <v>38100</v>
          </cell>
          <cell r="F1337">
            <v>41150</v>
          </cell>
          <cell r="G1337">
            <v>44200</v>
          </cell>
          <cell r="H1337">
            <v>47250</v>
          </cell>
          <cell r="I1337">
            <v>50300</v>
          </cell>
        </row>
        <row r="1338">
          <cell r="A1338" t="str">
            <v>Miller-GA201480</v>
          </cell>
          <cell r="B1338">
            <v>25450</v>
          </cell>
          <cell r="C1338">
            <v>29050</v>
          </cell>
          <cell r="D1338">
            <v>32700</v>
          </cell>
          <cell r="E1338">
            <v>36300</v>
          </cell>
          <cell r="F1338">
            <v>39250</v>
          </cell>
          <cell r="G1338">
            <v>42150</v>
          </cell>
          <cell r="H1338">
            <v>45050</v>
          </cell>
          <cell r="I1338">
            <v>47950</v>
          </cell>
        </row>
        <row r="1339">
          <cell r="A1339" t="str">
            <v>Mitchell-GA201480</v>
          </cell>
          <cell r="B1339">
            <v>26750</v>
          </cell>
          <cell r="C1339">
            <v>30550</v>
          </cell>
          <cell r="D1339">
            <v>34350</v>
          </cell>
          <cell r="E1339">
            <v>38150</v>
          </cell>
          <cell r="F1339">
            <v>41250</v>
          </cell>
          <cell r="G1339">
            <v>44300</v>
          </cell>
          <cell r="H1339">
            <v>47350</v>
          </cell>
          <cell r="I1339">
            <v>50400</v>
          </cell>
        </row>
        <row r="1340">
          <cell r="A1340" t="str">
            <v>Monroe-GA201480</v>
          </cell>
          <cell r="B1340">
            <v>35400</v>
          </cell>
          <cell r="C1340">
            <v>40450</v>
          </cell>
          <cell r="D1340">
            <v>45500</v>
          </cell>
          <cell r="E1340">
            <v>50550</v>
          </cell>
          <cell r="F1340">
            <v>54600</v>
          </cell>
          <cell r="G1340">
            <v>58650</v>
          </cell>
          <cell r="H1340">
            <v>62700</v>
          </cell>
          <cell r="I1340">
            <v>66750</v>
          </cell>
        </row>
        <row r="1341">
          <cell r="A1341" t="str">
            <v>Montgomery-GA201480</v>
          </cell>
          <cell r="B1341">
            <v>26050</v>
          </cell>
          <cell r="C1341">
            <v>29800</v>
          </cell>
          <cell r="D1341">
            <v>33500</v>
          </cell>
          <cell r="E1341">
            <v>37200</v>
          </cell>
          <cell r="F1341">
            <v>40200</v>
          </cell>
          <cell r="G1341">
            <v>43200</v>
          </cell>
          <cell r="H1341">
            <v>46150</v>
          </cell>
          <cell r="I1341">
            <v>49150</v>
          </cell>
        </row>
        <row r="1342">
          <cell r="A1342" t="str">
            <v>Morgan-GA201480</v>
          </cell>
          <cell r="B1342">
            <v>34950</v>
          </cell>
          <cell r="C1342">
            <v>39950</v>
          </cell>
          <cell r="D1342">
            <v>44950</v>
          </cell>
          <cell r="E1342">
            <v>49900</v>
          </cell>
          <cell r="F1342">
            <v>53900</v>
          </cell>
          <cell r="G1342">
            <v>57900</v>
          </cell>
          <cell r="H1342">
            <v>61900</v>
          </cell>
          <cell r="I1342">
            <v>65900</v>
          </cell>
        </row>
        <row r="1343">
          <cell r="A1343" t="str">
            <v>Murray-GA201480</v>
          </cell>
          <cell r="B1343">
            <v>25750</v>
          </cell>
          <cell r="C1343">
            <v>29400</v>
          </cell>
          <cell r="D1343">
            <v>33100</v>
          </cell>
          <cell r="E1343">
            <v>36750</v>
          </cell>
          <cell r="F1343">
            <v>39700</v>
          </cell>
          <cell r="G1343">
            <v>42650</v>
          </cell>
          <cell r="H1343">
            <v>45600</v>
          </cell>
          <cell r="I1343">
            <v>48550</v>
          </cell>
        </row>
        <row r="1344">
          <cell r="A1344" t="str">
            <v>Muscogee-GA201480</v>
          </cell>
          <cell r="B1344">
            <v>28600</v>
          </cell>
          <cell r="C1344">
            <v>32650</v>
          </cell>
          <cell r="D1344">
            <v>36750</v>
          </cell>
          <cell r="E1344">
            <v>40800</v>
          </cell>
          <cell r="F1344">
            <v>44100</v>
          </cell>
          <cell r="G1344">
            <v>47350</v>
          </cell>
          <cell r="H1344">
            <v>50600</v>
          </cell>
          <cell r="I1344">
            <v>53900</v>
          </cell>
        </row>
        <row r="1345">
          <cell r="A1345" t="str">
            <v>Newton-GA201480</v>
          </cell>
          <cell r="B1345">
            <v>36050</v>
          </cell>
          <cell r="C1345">
            <v>41200</v>
          </cell>
          <cell r="D1345">
            <v>46350</v>
          </cell>
          <cell r="E1345">
            <v>51500</v>
          </cell>
          <cell r="F1345">
            <v>55650</v>
          </cell>
          <cell r="G1345">
            <v>59750</v>
          </cell>
          <cell r="H1345">
            <v>63900</v>
          </cell>
          <cell r="I1345">
            <v>68000</v>
          </cell>
        </row>
        <row r="1346">
          <cell r="A1346" t="str">
            <v>Oconee-GA201480</v>
          </cell>
          <cell r="B1346">
            <v>31100</v>
          </cell>
          <cell r="C1346">
            <v>35550</v>
          </cell>
          <cell r="D1346">
            <v>40000</v>
          </cell>
          <cell r="E1346">
            <v>44400</v>
          </cell>
          <cell r="F1346">
            <v>48000</v>
          </cell>
          <cell r="G1346">
            <v>51550</v>
          </cell>
          <cell r="H1346">
            <v>55100</v>
          </cell>
          <cell r="I1346">
            <v>58650</v>
          </cell>
        </row>
        <row r="1347">
          <cell r="A1347" t="str">
            <v>Oglethorpe-GA201480</v>
          </cell>
          <cell r="B1347">
            <v>31100</v>
          </cell>
          <cell r="C1347">
            <v>35550</v>
          </cell>
          <cell r="D1347">
            <v>40000</v>
          </cell>
          <cell r="E1347">
            <v>44400</v>
          </cell>
          <cell r="F1347">
            <v>48000</v>
          </cell>
          <cell r="G1347">
            <v>51550</v>
          </cell>
          <cell r="H1347">
            <v>55100</v>
          </cell>
          <cell r="I1347">
            <v>58650</v>
          </cell>
        </row>
        <row r="1348">
          <cell r="A1348" t="str">
            <v>Paulding-GA201480</v>
          </cell>
          <cell r="B1348">
            <v>36050</v>
          </cell>
          <cell r="C1348">
            <v>41200</v>
          </cell>
          <cell r="D1348">
            <v>46350</v>
          </cell>
          <cell r="E1348">
            <v>51500</v>
          </cell>
          <cell r="F1348">
            <v>55650</v>
          </cell>
          <cell r="G1348">
            <v>59750</v>
          </cell>
          <cell r="H1348">
            <v>63900</v>
          </cell>
          <cell r="I1348">
            <v>68000</v>
          </cell>
        </row>
        <row r="1349">
          <cell r="A1349" t="str">
            <v>Peach-GA201480</v>
          </cell>
          <cell r="B1349">
            <v>31150</v>
          </cell>
          <cell r="C1349">
            <v>35600</v>
          </cell>
          <cell r="D1349">
            <v>40050</v>
          </cell>
          <cell r="E1349">
            <v>44500</v>
          </cell>
          <cell r="F1349">
            <v>48100</v>
          </cell>
          <cell r="G1349">
            <v>51650</v>
          </cell>
          <cell r="H1349">
            <v>55200</v>
          </cell>
          <cell r="I1349">
            <v>58750</v>
          </cell>
        </row>
        <row r="1350">
          <cell r="A1350" t="str">
            <v>Pickens-GA201480</v>
          </cell>
          <cell r="B1350">
            <v>36050</v>
          </cell>
          <cell r="C1350">
            <v>41200</v>
          </cell>
          <cell r="D1350">
            <v>46350</v>
          </cell>
          <cell r="E1350">
            <v>51500</v>
          </cell>
          <cell r="F1350">
            <v>55650</v>
          </cell>
          <cell r="G1350">
            <v>59750</v>
          </cell>
          <cell r="H1350">
            <v>63900</v>
          </cell>
          <cell r="I1350">
            <v>68000</v>
          </cell>
        </row>
        <row r="1351">
          <cell r="A1351" t="str">
            <v>Pierce-GA201480</v>
          </cell>
          <cell r="B1351">
            <v>27300</v>
          </cell>
          <cell r="C1351">
            <v>31200</v>
          </cell>
          <cell r="D1351">
            <v>35100</v>
          </cell>
          <cell r="E1351">
            <v>38950</v>
          </cell>
          <cell r="F1351">
            <v>42100</v>
          </cell>
          <cell r="G1351">
            <v>45200</v>
          </cell>
          <cell r="H1351">
            <v>48300</v>
          </cell>
          <cell r="I1351">
            <v>51450</v>
          </cell>
        </row>
        <row r="1352">
          <cell r="A1352" t="str">
            <v>Pike-GA201480</v>
          </cell>
          <cell r="B1352">
            <v>36050</v>
          </cell>
          <cell r="C1352">
            <v>41200</v>
          </cell>
          <cell r="D1352">
            <v>46350</v>
          </cell>
          <cell r="E1352">
            <v>51500</v>
          </cell>
          <cell r="F1352">
            <v>55650</v>
          </cell>
          <cell r="G1352">
            <v>59750</v>
          </cell>
          <cell r="H1352">
            <v>63900</v>
          </cell>
          <cell r="I1352">
            <v>68000</v>
          </cell>
        </row>
        <row r="1353">
          <cell r="A1353" t="str">
            <v>Polk-GA201480</v>
          </cell>
          <cell r="B1353">
            <v>27200</v>
          </cell>
          <cell r="C1353">
            <v>31050</v>
          </cell>
          <cell r="D1353">
            <v>34950</v>
          </cell>
          <cell r="E1353">
            <v>38800</v>
          </cell>
          <cell r="F1353">
            <v>41950</v>
          </cell>
          <cell r="G1353">
            <v>45050</v>
          </cell>
          <cell r="H1353">
            <v>48150</v>
          </cell>
          <cell r="I1353">
            <v>51250</v>
          </cell>
        </row>
        <row r="1354">
          <cell r="A1354" t="str">
            <v>Pulaski-GA201480</v>
          </cell>
          <cell r="B1354">
            <v>26600</v>
          </cell>
          <cell r="C1354">
            <v>30400</v>
          </cell>
          <cell r="D1354">
            <v>34200</v>
          </cell>
          <cell r="E1354">
            <v>38000</v>
          </cell>
          <cell r="F1354">
            <v>41050</v>
          </cell>
          <cell r="G1354">
            <v>44100</v>
          </cell>
          <cell r="H1354">
            <v>47150</v>
          </cell>
          <cell r="I1354">
            <v>50200</v>
          </cell>
        </row>
        <row r="1355">
          <cell r="A1355" t="str">
            <v>Putnam-GA201480</v>
          </cell>
          <cell r="B1355">
            <v>28650</v>
          </cell>
          <cell r="C1355">
            <v>32750</v>
          </cell>
          <cell r="D1355">
            <v>36850</v>
          </cell>
          <cell r="E1355">
            <v>40900</v>
          </cell>
          <cell r="F1355">
            <v>44200</v>
          </cell>
          <cell r="G1355">
            <v>47450</v>
          </cell>
          <cell r="H1355">
            <v>50750</v>
          </cell>
          <cell r="I1355">
            <v>54000</v>
          </cell>
        </row>
        <row r="1356">
          <cell r="A1356" t="str">
            <v>Quitman-GA201480</v>
          </cell>
          <cell r="B1356">
            <v>25450</v>
          </cell>
          <cell r="C1356">
            <v>29050</v>
          </cell>
          <cell r="D1356">
            <v>32700</v>
          </cell>
          <cell r="E1356">
            <v>36300</v>
          </cell>
          <cell r="F1356">
            <v>39250</v>
          </cell>
          <cell r="G1356">
            <v>42150</v>
          </cell>
          <cell r="H1356">
            <v>45050</v>
          </cell>
          <cell r="I1356">
            <v>47950</v>
          </cell>
        </row>
        <row r="1357">
          <cell r="A1357" t="str">
            <v>Rabun-GA201480</v>
          </cell>
          <cell r="B1357">
            <v>29300</v>
          </cell>
          <cell r="C1357">
            <v>33500</v>
          </cell>
          <cell r="D1357">
            <v>37700</v>
          </cell>
          <cell r="E1357">
            <v>41850</v>
          </cell>
          <cell r="F1357">
            <v>45200</v>
          </cell>
          <cell r="G1357">
            <v>48550</v>
          </cell>
          <cell r="H1357">
            <v>51900</v>
          </cell>
          <cell r="I1357">
            <v>55250</v>
          </cell>
        </row>
        <row r="1358">
          <cell r="A1358" t="str">
            <v>Randolph-GA201480</v>
          </cell>
          <cell r="B1358">
            <v>25450</v>
          </cell>
          <cell r="C1358">
            <v>29050</v>
          </cell>
          <cell r="D1358">
            <v>32700</v>
          </cell>
          <cell r="E1358">
            <v>36300</v>
          </cell>
          <cell r="F1358">
            <v>39250</v>
          </cell>
          <cell r="G1358">
            <v>42150</v>
          </cell>
          <cell r="H1358">
            <v>45050</v>
          </cell>
          <cell r="I1358">
            <v>47950</v>
          </cell>
        </row>
        <row r="1359">
          <cell r="A1359" t="str">
            <v>Richmond-GA201480</v>
          </cell>
          <cell r="B1359">
            <v>31300</v>
          </cell>
          <cell r="C1359">
            <v>35800</v>
          </cell>
          <cell r="D1359">
            <v>40250</v>
          </cell>
          <cell r="E1359">
            <v>44700</v>
          </cell>
          <cell r="F1359">
            <v>48300</v>
          </cell>
          <cell r="G1359">
            <v>51900</v>
          </cell>
          <cell r="H1359">
            <v>55450</v>
          </cell>
          <cell r="I1359">
            <v>59050</v>
          </cell>
        </row>
        <row r="1360">
          <cell r="A1360" t="str">
            <v>Rockdale-GA201480</v>
          </cell>
          <cell r="B1360">
            <v>36050</v>
          </cell>
          <cell r="C1360">
            <v>41200</v>
          </cell>
          <cell r="D1360">
            <v>46350</v>
          </cell>
          <cell r="E1360">
            <v>51500</v>
          </cell>
          <cell r="F1360">
            <v>55650</v>
          </cell>
          <cell r="G1360">
            <v>59750</v>
          </cell>
          <cell r="H1360">
            <v>63900</v>
          </cell>
          <cell r="I1360">
            <v>68000</v>
          </cell>
        </row>
        <row r="1361">
          <cell r="A1361" t="str">
            <v>Schley-GA201480</v>
          </cell>
          <cell r="B1361">
            <v>28850</v>
          </cell>
          <cell r="C1361">
            <v>33000</v>
          </cell>
          <cell r="D1361">
            <v>37100</v>
          </cell>
          <cell r="E1361">
            <v>41200</v>
          </cell>
          <cell r="F1361">
            <v>44500</v>
          </cell>
          <cell r="G1361">
            <v>47800</v>
          </cell>
          <cell r="H1361">
            <v>51100</v>
          </cell>
          <cell r="I1361">
            <v>54400</v>
          </cell>
        </row>
        <row r="1362">
          <cell r="A1362" t="str">
            <v>Screven-GA201480</v>
          </cell>
          <cell r="B1362">
            <v>26150</v>
          </cell>
          <cell r="C1362">
            <v>29900</v>
          </cell>
          <cell r="D1362">
            <v>33650</v>
          </cell>
          <cell r="E1362">
            <v>37350</v>
          </cell>
          <cell r="F1362">
            <v>40350</v>
          </cell>
          <cell r="G1362">
            <v>43350</v>
          </cell>
          <cell r="H1362">
            <v>46350</v>
          </cell>
          <cell r="I1362">
            <v>49350</v>
          </cell>
        </row>
        <row r="1363">
          <cell r="A1363" t="str">
            <v>Seminole-GA201480</v>
          </cell>
          <cell r="B1363">
            <v>25450</v>
          </cell>
          <cell r="C1363">
            <v>29050</v>
          </cell>
          <cell r="D1363">
            <v>32700</v>
          </cell>
          <cell r="E1363">
            <v>36300</v>
          </cell>
          <cell r="F1363">
            <v>39250</v>
          </cell>
          <cell r="G1363">
            <v>42150</v>
          </cell>
          <cell r="H1363">
            <v>45050</v>
          </cell>
          <cell r="I1363">
            <v>47950</v>
          </cell>
        </row>
        <row r="1364">
          <cell r="A1364" t="str">
            <v>Spalding-GA201480</v>
          </cell>
          <cell r="B1364">
            <v>36050</v>
          </cell>
          <cell r="C1364">
            <v>41200</v>
          </cell>
          <cell r="D1364">
            <v>46350</v>
          </cell>
          <cell r="E1364">
            <v>51500</v>
          </cell>
          <cell r="F1364">
            <v>55650</v>
          </cell>
          <cell r="G1364">
            <v>59750</v>
          </cell>
          <cell r="H1364">
            <v>63900</v>
          </cell>
          <cell r="I1364">
            <v>68000</v>
          </cell>
        </row>
        <row r="1365">
          <cell r="A1365" t="str">
            <v>Stephens-GA201480</v>
          </cell>
          <cell r="B1365">
            <v>26800</v>
          </cell>
          <cell r="C1365">
            <v>30600</v>
          </cell>
          <cell r="D1365">
            <v>34450</v>
          </cell>
          <cell r="E1365">
            <v>38250</v>
          </cell>
          <cell r="F1365">
            <v>41350</v>
          </cell>
          <cell r="G1365">
            <v>44400</v>
          </cell>
          <cell r="H1365">
            <v>47450</v>
          </cell>
          <cell r="I1365">
            <v>50500</v>
          </cell>
        </row>
        <row r="1366">
          <cell r="A1366" t="str">
            <v>Stewart-GA201480</v>
          </cell>
          <cell r="B1366">
            <v>25450</v>
          </cell>
          <cell r="C1366">
            <v>29050</v>
          </cell>
          <cell r="D1366">
            <v>32700</v>
          </cell>
          <cell r="E1366">
            <v>36300</v>
          </cell>
          <cell r="F1366">
            <v>39250</v>
          </cell>
          <cell r="G1366">
            <v>42150</v>
          </cell>
          <cell r="H1366">
            <v>45050</v>
          </cell>
          <cell r="I1366">
            <v>47950</v>
          </cell>
        </row>
        <row r="1367">
          <cell r="A1367" t="str">
            <v>Sumter-GA201480</v>
          </cell>
          <cell r="B1367">
            <v>25450</v>
          </cell>
          <cell r="C1367">
            <v>29050</v>
          </cell>
          <cell r="D1367">
            <v>32700</v>
          </cell>
          <cell r="E1367">
            <v>36300</v>
          </cell>
          <cell r="F1367">
            <v>39250</v>
          </cell>
          <cell r="G1367">
            <v>42150</v>
          </cell>
          <cell r="H1367">
            <v>45050</v>
          </cell>
          <cell r="I1367">
            <v>47950</v>
          </cell>
        </row>
        <row r="1368">
          <cell r="A1368" t="str">
            <v>Talbot-GA201480</v>
          </cell>
          <cell r="B1368">
            <v>25850</v>
          </cell>
          <cell r="C1368">
            <v>29550</v>
          </cell>
          <cell r="D1368">
            <v>33250</v>
          </cell>
          <cell r="E1368">
            <v>36900</v>
          </cell>
          <cell r="F1368">
            <v>39900</v>
          </cell>
          <cell r="G1368">
            <v>42850</v>
          </cell>
          <cell r="H1368">
            <v>45800</v>
          </cell>
          <cell r="I1368">
            <v>48750</v>
          </cell>
        </row>
        <row r="1369">
          <cell r="A1369" t="str">
            <v>Taliaferro-GA201480</v>
          </cell>
          <cell r="B1369">
            <v>26800</v>
          </cell>
          <cell r="C1369">
            <v>30600</v>
          </cell>
          <cell r="D1369">
            <v>34450</v>
          </cell>
          <cell r="E1369">
            <v>38250</v>
          </cell>
          <cell r="F1369">
            <v>41350</v>
          </cell>
          <cell r="G1369">
            <v>44400</v>
          </cell>
          <cell r="H1369">
            <v>47450</v>
          </cell>
          <cell r="I1369">
            <v>50500</v>
          </cell>
        </row>
        <row r="1370">
          <cell r="A1370" t="str">
            <v>Tattnall-GA201480</v>
          </cell>
          <cell r="B1370">
            <v>26250</v>
          </cell>
          <cell r="C1370">
            <v>30000</v>
          </cell>
          <cell r="D1370">
            <v>33750</v>
          </cell>
          <cell r="E1370">
            <v>37500</v>
          </cell>
          <cell r="F1370">
            <v>40500</v>
          </cell>
          <cell r="G1370">
            <v>43500</v>
          </cell>
          <cell r="H1370">
            <v>46500</v>
          </cell>
          <cell r="I1370">
            <v>49500</v>
          </cell>
        </row>
        <row r="1371">
          <cell r="A1371" t="str">
            <v>Taylor-GA201480</v>
          </cell>
          <cell r="B1371">
            <v>25450</v>
          </cell>
          <cell r="C1371">
            <v>29050</v>
          </cell>
          <cell r="D1371">
            <v>32700</v>
          </cell>
          <cell r="E1371">
            <v>36300</v>
          </cell>
          <cell r="F1371">
            <v>39250</v>
          </cell>
          <cell r="G1371">
            <v>42150</v>
          </cell>
          <cell r="H1371">
            <v>45050</v>
          </cell>
          <cell r="I1371">
            <v>47950</v>
          </cell>
        </row>
        <row r="1372">
          <cell r="A1372" t="str">
            <v>Telfair-GA201480</v>
          </cell>
          <cell r="B1372">
            <v>25450</v>
          </cell>
          <cell r="C1372">
            <v>29050</v>
          </cell>
          <cell r="D1372">
            <v>32700</v>
          </cell>
          <cell r="E1372">
            <v>36300</v>
          </cell>
          <cell r="F1372">
            <v>39250</v>
          </cell>
          <cell r="G1372">
            <v>42150</v>
          </cell>
          <cell r="H1372">
            <v>45050</v>
          </cell>
          <cell r="I1372">
            <v>47950</v>
          </cell>
        </row>
        <row r="1373">
          <cell r="A1373" t="str">
            <v>Terrell-GA201480</v>
          </cell>
          <cell r="B1373">
            <v>26150</v>
          </cell>
          <cell r="C1373">
            <v>29900</v>
          </cell>
          <cell r="D1373">
            <v>33650</v>
          </cell>
          <cell r="E1373">
            <v>37350</v>
          </cell>
          <cell r="F1373">
            <v>40350</v>
          </cell>
          <cell r="G1373">
            <v>43350</v>
          </cell>
          <cell r="H1373">
            <v>46350</v>
          </cell>
          <cell r="I1373">
            <v>49350</v>
          </cell>
        </row>
        <row r="1374">
          <cell r="A1374" t="str">
            <v>Thomas-GA201480</v>
          </cell>
          <cell r="B1374">
            <v>26400</v>
          </cell>
          <cell r="C1374">
            <v>30200</v>
          </cell>
          <cell r="D1374">
            <v>33950</v>
          </cell>
          <cell r="E1374">
            <v>37700</v>
          </cell>
          <cell r="F1374">
            <v>40750</v>
          </cell>
          <cell r="G1374">
            <v>43750</v>
          </cell>
          <cell r="H1374">
            <v>46750</v>
          </cell>
          <cell r="I1374">
            <v>49800</v>
          </cell>
        </row>
        <row r="1375">
          <cell r="A1375" t="str">
            <v>Tift-GA201480</v>
          </cell>
          <cell r="B1375">
            <v>27350</v>
          </cell>
          <cell r="C1375">
            <v>31250</v>
          </cell>
          <cell r="D1375">
            <v>35150</v>
          </cell>
          <cell r="E1375">
            <v>39050</v>
          </cell>
          <cell r="F1375">
            <v>42200</v>
          </cell>
          <cell r="G1375">
            <v>45300</v>
          </cell>
          <cell r="H1375">
            <v>48450</v>
          </cell>
          <cell r="I1375">
            <v>51550</v>
          </cell>
        </row>
        <row r="1376">
          <cell r="A1376" t="str">
            <v>Toombs-GA201480</v>
          </cell>
          <cell r="B1376">
            <v>26600</v>
          </cell>
          <cell r="C1376">
            <v>30400</v>
          </cell>
          <cell r="D1376">
            <v>34200</v>
          </cell>
          <cell r="E1376">
            <v>38000</v>
          </cell>
          <cell r="F1376">
            <v>41050</v>
          </cell>
          <cell r="G1376">
            <v>44100</v>
          </cell>
          <cell r="H1376">
            <v>47150</v>
          </cell>
          <cell r="I1376">
            <v>50200</v>
          </cell>
        </row>
        <row r="1377">
          <cell r="A1377" t="str">
            <v>Towns-GA201480</v>
          </cell>
          <cell r="B1377">
            <v>28800</v>
          </cell>
          <cell r="C1377">
            <v>32900</v>
          </cell>
          <cell r="D1377">
            <v>37000</v>
          </cell>
          <cell r="E1377">
            <v>41100</v>
          </cell>
          <cell r="F1377">
            <v>44400</v>
          </cell>
          <cell r="G1377">
            <v>47700</v>
          </cell>
          <cell r="H1377">
            <v>51000</v>
          </cell>
          <cell r="I1377">
            <v>54300</v>
          </cell>
        </row>
        <row r="1378">
          <cell r="A1378" t="str">
            <v>Treutlen-GA201480</v>
          </cell>
          <cell r="B1378">
            <v>25850</v>
          </cell>
          <cell r="C1378">
            <v>29550</v>
          </cell>
          <cell r="D1378">
            <v>33250</v>
          </cell>
          <cell r="E1378">
            <v>36900</v>
          </cell>
          <cell r="F1378">
            <v>39900</v>
          </cell>
          <cell r="G1378">
            <v>42850</v>
          </cell>
          <cell r="H1378">
            <v>45800</v>
          </cell>
          <cell r="I1378">
            <v>48750</v>
          </cell>
        </row>
        <row r="1379">
          <cell r="A1379" t="str">
            <v>Troup-GA201480</v>
          </cell>
          <cell r="B1379">
            <v>27450</v>
          </cell>
          <cell r="C1379">
            <v>31400</v>
          </cell>
          <cell r="D1379">
            <v>35300</v>
          </cell>
          <cell r="E1379">
            <v>39200</v>
          </cell>
          <cell r="F1379">
            <v>42350</v>
          </cell>
          <cell r="G1379">
            <v>45500</v>
          </cell>
          <cell r="H1379">
            <v>48650</v>
          </cell>
          <cell r="I1379">
            <v>51750</v>
          </cell>
        </row>
        <row r="1380">
          <cell r="A1380" t="str">
            <v>Turner-GA201480</v>
          </cell>
          <cell r="B1380">
            <v>25450</v>
          </cell>
          <cell r="C1380">
            <v>29050</v>
          </cell>
          <cell r="D1380">
            <v>32700</v>
          </cell>
          <cell r="E1380">
            <v>36300</v>
          </cell>
          <cell r="F1380">
            <v>39250</v>
          </cell>
          <cell r="G1380">
            <v>42150</v>
          </cell>
          <cell r="H1380">
            <v>45050</v>
          </cell>
          <cell r="I1380">
            <v>47950</v>
          </cell>
        </row>
        <row r="1381">
          <cell r="A1381" t="str">
            <v>Twiggs-GA201480</v>
          </cell>
          <cell r="B1381">
            <v>28950</v>
          </cell>
          <cell r="C1381">
            <v>33100</v>
          </cell>
          <cell r="D1381">
            <v>37250</v>
          </cell>
          <cell r="E1381">
            <v>41350</v>
          </cell>
          <cell r="F1381">
            <v>44700</v>
          </cell>
          <cell r="G1381">
            <v>48000</v>
          </cell>
          <cell r="H1381">
            <v>51300</v>
          </cell>
          <cell r="I1381">
            <v>54600</v>
          </cell>
        </row>
        <row r="1382">
          <cell r="A1382" t="str">
            <v>Union-GA201480</v>
          </cell>
          <cell r="B1382">
            <v>29600</v>
          </cell>
          <cell r="C1382">
            <v>33800</v>
          </cell>
          <cell r="D1382">
            <v>38050</v>
          </cell>
          <cell r="E1382">
            <v>42250</v>
          </cell>
          <cell r="F1382">
            <v>45650</v>
          </cell>
          <cell r="G1382">
            <v>49050</v>
          </cell>
          <cell r="H1382">
            <v>52400</v>
          </cell>
          <cell r="I1382">
            <v>55800</v>
          </cell>
        </row>
        <row r="1383">
          <cell r="A1383" t="str">
            <v>Upson-GA201480</v>
          </cell>
          <cell r="B1383">
            <v>25450</v>
          </cell>
          <cell r="C1383">
            <v>29050</v>
          </cell>
          <cell r="D1383">
            <v>32700</v>
          </cell>
          <cell r="E1383">
            <v>36300</v>
          </cell>
          <cell r="F1383">
            <v>39250</v>
          </cell>
          <cell r="G1383">
            <v>42150</v>
          </cell>
          <cell r="H1383">
            <v>45050</v>
          </cell>
          <cell r="I1383">
            <v>47950</v>
          </cell>
        </row>
        <row r="1384">
          <cell r="A1384" t="str">
            <v>Walker-GA201480</v>
          </cell>
          <cell r="B1384">
            <v>30900</v>
          </cell>
          <cell r="C1384">
            <v>35300</v>
          </cell>
          <cell r="D1384">
            <v>39700</v>
          </cell>
          <cell r="E1384">
            <v>44100</v>
          </cell>
          <cell r="F1384">
            <v>47650</v>
          </cell>
          <cell r="G1384">
            <v>51200</v>
          </cell>
          <cell r="H1384">
            <v>54700</v>
          </cell>
          <cell r="I1384">
            <v>58250</v>
          </cell>
        </row>
        <row r="1385">
          <cell r="A1385" t="str">
            <v>Walton-GA201480</v>
          </cell>
          <cell r="B1385">
            <v>36050</v>
          </cell>
          <cell r="C1385">
            <v>41200</v>
          </cell>
          <cell r="D1385">
            <v>46350</v>
          </cell>
          <cell r="E1385">
            <v>51500</v>
          </cell>
          <cell r="F1385">
            <v>55650</v>
          </cell>
          <cell r="G1385">
            <v>59750</v>
          </cell>
          <cell r="H1385">
            <v>63900</v>
          </cell>
          <cell r="I1385">
            <v>68000</v>
          </cell>
        </row>
        <row r="1386">
          <cell r="A1386" t="str">
            <v>Ware-GA201480</v>
          </cell>
          <cell r="B1386">
            <v>27400</v>
          </cell>
          <cell r="C1386">
            <v>31300</v>
          </cell>
          <cell r="D1386">
            <v>35200</v>
          </cell>
          <cell r="E1386">
            <v>39100</v>
          </cell>
          <cell r="F1386">
            <v>42250</v>
          </cell>
          <cell r="G1386">
            <v>45400</v>
          </cell>
          <cell r="H1386">
            <v>48500</v>
          </cell>
          <cell r="I1386">
            <v>51650</v>
          </cell>
        </row>
        <row r="1387">
          <cell r="A1387" t="str">
            <v>Warren-GA201480</v>
          </cell>
          <cell r="B1387">
            <v>25450</v>
          </cell>
          <cell r="C1387">
            <v>29050</v>
          </cell>
          <cell r="D1387">
            <v>32700</v>
          </cell>
          <cell r="E1387">
            <v>36300</v>
          </cell>
          <cell r="F1387">
            <v>39250</v>
          </cell>
          <cell r="G1387">
            <v>42150</v>
          </cell>
          <cell r="H1387">
            <v>45050</v>
          </cell>
          <cell r="I1387">
            <v>47950</v>
          </cell>
        </row>
        <row r="1388">
          <cell r="A1388" t="str">
            <v>Washington-GA201480</v>
          </cell>
          <cell r="B1388">
            <v>26000</v>
          </cell>
          <cell r="C1388">
            <v>29700</v>
          </cell>
          <cell r="D1388">
            <v>33400</v>
          </cell>
          <cell r="E1388">
            <v>37100</v>
          </cell>
          <cell r="F1388">
            <v>40100</v>
          </cell>
          <cell r="G1388">
            <v>43050</v>
          </cell>
          <cell r="H1388">
            <v>46050</v>
          </cell>
          <cell r="I1388">
            <v>49000</v>
          </cell>
        </row>
        <row r="1389">
          <cell r="A1389" t="str">
            <v>Wayne-GA201480</v>
          </cell>
          <cell r="B1389">
            <v>27950</v>
          </cell>
          <cell r="C1389">
            <v>31950</v>
          </cell>
          <cell r="D1389">
            <v>35950</v>
          </cell>
          <cell r="E1389">
            <v>39900</v>
          </cell>
          <cell r="F1389">
            <v>43100</v>
          </cell>
          <cell r="G1389">
            <v>46300</v>
          </cell>
          <cell r="H1389">
            <v>49500</v>
          </cell>
          <cell r="I1389">
            <v>52700</v>
          </cell>
        </row>
        <row r="1390">
          <cell r="A1390" t="str">
            <v>Webster-GA201480</v>
          </cell>
          <cell r="B1390">
            <v>26400</v>
          </cell>
          <cell r="C1390">
            <v>30200</v>
          </cell>
          <cell r="D1390">
            <v>33950</v>
          </cell>
          <cell r="E1390">
            <v>37700</v>
          </cell>
          <cell r="F1390">
            <v>40750</v>
          </cell>
          <cell r="G1390">
            <v>43750</v>
          </cell>
          <cell r="H1390">
            <v>46750</v>
          </cell>
          <cell r="I1390">
            <v>49800</v>
          </cell>
        </row>
        <row r="1391">
          <cell r="A1391" t="str">
            <v>Wheeler-GA201480</v>
          </cell>
          <cell r="B1391">
            <v>25550</v>
          </cell>
          <cell r="C1391">
            <v>29200</v>
          </cell>
          <cell r="D1391">
            <v>32850</v>
          </cell>
          <cell r="E1391">
            <v>36500</v>
          </cell>
          <cell r="F1391">
            <v>39450</v>
          </cell>
          <cell r="G1391">
            <v>42350</v>
          </cell>
          <cell r="H1391">
            <v>45300</v>
          </cell>
          <cell r="I1391">
            <v>48200</v>
          </cell>
        </row>
        <row r="1392">
          <cell r="A1392" t="str">
            <v>White-GA201480</v>
          </cell>
          <cell r="B1392">
            <v>30000</v>
          </cell>
          <cell r="C1392">
            <v>34250</v>
          </cell>
          <cell r="D1392">
            <v>38550</v>
          </cell>
          <cell r="E1392">
            <v>42800</v>
          </cell>
          <cell r="F1392">
            <v>46250</v>
          </cell>
          <cell r="G1392">
            <v>49650</v>
          </cell>
          <cell r="H1392">
            <v>53100</v>
          </cell>
          <cell r="I1392">
            <v>56500</v>
          </cell>
        </row>
        <row r="1393">
          <cell r="A1393" t="str">
            <v>Whitfield-GA201480</v>
          </cell>
          <cell r="B1393">
            <v>26950</v>
          </cell>
          <cell r="C1393">
            <v>30800</v>
          </cell>
          <cell r="D1393">
            <v>34650</v>
          </cell>
          <cell r="E1393">
            <v>38500</v>
          </cell>
          <cell r="F1393">
            <v>41600</v>
          </cell>
          <cell r="G1393">
            <v>44700</v>
          </cell>
          <cell r="H1393">
            <v>47750</v>
          </cell>
          <cell r="I1393">
            <v>50850</v>
          </cell>
        </row>
        <row r="1394">
          <cell r="A1394" t="str">
            <v>Wilcox-GA201480</v>
          </cell>
          <cell r="B1394">
            <v>25450</v>
          </cell>
          <cell r="C1394">
            <v>29050</v>
          </cell>
          <cell r="D1394">
            <v>32700</v>
          </cell>
          <cell r="E1394">
            <v>36300</v>
          </cell>
          <cell r="F1394">
            <v>39250</v>
          </cell>
          <cell r="G1394">
            <v>42150</v>
          </cell>
          <cell r="H1394">
            <v>45050</v>
          </cell>
          <cell r="I1394">
            <v>47950</v>
          </cell>
        </row>
        <row r="1395">
          <cell r="A1395" t="str">
            <v>Wilkes-GA201480</v>
          </cell>
          <cell r="B1395">
            <v>25450</v>
          </cell>
          <cell r="C1395">
            <v>29050</v>
          </cell>
          <cell r="D1395">
            <v>32700</v>
          </cell>
          <cell r="E1395">
            <v>36300</v>
          </cell>
          <cell r="F1395">
            <v>39250</v>
          </cell>
          <cell r="G1395">
            <v>42150</v>
          </cell>
          <cell r="H1395">
            <v>45050</v>
          </cell>
          <cell r="I1395">
            <v>47950</v>
          </cell>
        </row>
        <row r="1396">
          <cell r="A1396" t="str">
            <v>Wilkinson-GA201480</v>
          </cell>
          <cell r="B1396">
            <v>26150</v>
          </cell>
          <cell r="C1396">
            <v>29900</v>
          </cell>
          <cell r="D1396">
            <v>33650</v>
          </cell>
          <cell r="E1396">
            <v>37350</v>
          </cell>
          <cell r="F1396">
            <v>40350</v>
          </cell>
          <cell r="G1396">
            <v>43350</v>
          </cell>
          <cell r="H1396">
            <v>46350</v>
          </cell>
          <cell r="I1396">
            <v>49350</v>
          </cell>
        </row>
        <row r="1397">
          <cell r="A1397" t="str">
            <v>Worth-GA201480</v>
          </cell>
          <cell r="B1397">
            <v>26150</v>
          </cell>
          <cell r="C1397">
            <v>29900</v>
          </cell>
          <cell r="D1397">
            <v>33650</v>
          </cell>
          <cell r="E1397">
            <v>37350</v>
          </cell>
          <cell r="F1397">
            <v>40350</v>
          </cell>
          <cell r="G1397">
            <v>43350</v>
          </cell>
          <cell r="H1397">
            <v>46350</v>
          </cell>
          <cell r="I1397">
            <v>49350</v>
          </cell>
        </row>
        <row r="1398">
          <cell r="A1398" t="str">
            <v>Adams-IL201480</v>
          </cell>
          <cell r="B1398">
            <v>32700</v>
          </cell>
          <cell r="C1398">
            <v>37350</v>
          </cell>
          <cell r="D1398">
            <v>42000</v>
          </cell>
          <cell r="E1398">
            <v>46650</v>
          </cell>
          <cell r="F1398">
            <v>50400</v>
          </cell>
          <cell r="G1398">
            <v>54150</v>
          </cell>
          <cell r="H1398">
            <v>57850</v>
          </cell>
          <cell r="I1398">
            <v>61600</v>
          </cell>
        </row>
        <row r="1399">
          <cell r="A1399" t="str">
            <v>Alexander-IL201480</v>
          </cell>
          <cell r="B1399">
            <v>29900</v>
          </cell>
          <cell r="C1399">
            <v>34200</v>
          </cell>
          <cell r="D1399">
            <v>38450</v>
          </cell>
          <cell r="E1399">
            <v>42700</v>
          </cell>
          <cell r="F1399">
            <v>46150</v>
          </cell>
          <cell r="G1399">
            <v>49550</v>
          </cell>
          <cell r="H1399">
            <v>52950</v>
          </cell>
          <cell r="I1399">
            <v>56400</v>
          </cell>
        </row>
        <row r="1400">
          <cell r="A1400" t="str">
            <v>Bond-IL201480</v>
          </cell>
          <cell r="B1400">
            <v>35500</v>
          </cell>
          <cell r="C1400">
            <v>40600</v>
          </cell>
          <cell r="D1400">
            <v>45650</v>
          </cell>
          <cell r="E1400">
            <v>50700</v>
          </cell>
          <cell r="F1400">
            <v>54800</v>
          </cell>
          <cell r="G1400">
            <v>58850</v>
          </cell>
          <cell r="H1400">
            <v>62900</v>
          </cell>
          <cell r="I1400">
            <v>66950</v>
          </cell>
        </row>
        <row r="1401">
          <cell r="A1401" t="str">
            <v>Boone-IL201480</v>
          </cell>
          <cell r="B1401">
            <v>32700</v>
          </cell>
          <cell r="C1401">
            <v>37350</v>
          </cell>
          <cell r="D1401">
            <v>42000</v>
          </cell>
          <cell r="E1401">
            <v>46650</v>
          </cell>
          <cell r="F1401">
            <v>50400</v>
          </cell>
          <cell r="G1401">
            <v>54150</v>
          </cell>
          <cell r="H1401">
            <v>57850</v>
          </cell>
          <cell r="I1401">
            <v>61600</v>
          </cell>
        </row>
        <row r="1402">
          <cell r="A1402" t="str">
            <v>Brown-IL201480</v>
          </cell>
          <cell r="B1402">
            <v>32700</v>
          </cell>
          <cell r="C1402">
            <v>37350</v>
          </cell>
          <cell r="D1402">
            <v>42000</v>
          </cell>
          <cell r="E1402">
            <v>46650</v>
          </cell>
          <cell r="F1402">
            <v>50400</v>
          </cell>
          <cell r="G1402">
            <v>54150</v>
          </cell>
          <cell r="H1402">
            <v>57850</v>
          </cell>
          <cell r="I1402">
            <v>61600</v>
          </cell>
        </row>
        <row r="1403">
          <cell r="A1403" t="str">
            <v>Bureau-IL201480</v>
          </cell>
          <cell r="B1403">
            <v>33850</v>
          </cell>
          <cell r="C1403">
            <v>38650</v>
          </cell>
          <cell r="D1403">
            <v>43500</v>
          </cell>
          <cell r="E1403">
            <v>48300</v>
          </cell>
          <cell r="F1403">
            <v>52200</v>
          </cell>
          <cell r="G1403">
            <v>56050</v>
          </cell>
          <cell r="H1403">
            <v>59900</v>
          </cell>
          <cell r="I1403">
            <v>63800</v>
          </cell>
        </row>
        <row r="1404">
          <cell r="A1404" t="str">
            <v>Calhoun-IL201480</v>
          </cell>
          <cell r="B1404">
            <v>37600</v>
          </cell>
          <cell r="C1404">
            <v>43000</v>
          </cell>
          <cell r="D1404">
            <v>48350</v>
          </cell>
          <cell r="E1404">
            <v>53700</v>
          </cell>
          <cell r="F1404">
            <v>58000</v>
          </cell>
          <cell r="G1404">
            <v>62300</v>
          </cell>
          <cell r="H1404">
            <v>66600</v>
          </cell>
          <cell r="I1404">
            <v>70900</v>
          </cell>
        </row>
        <row r="1405">
          <cell r="A1405" t="str">
            <v>Carroll-IL201480</v>
          </cell>
          <cell r="B1405">
            <v>32700</v>
          </cell>
          <cell r="C1405">
            <v>37350</v>
          </cell>
          <cell r="D1405">
            <v>42000</v>
          </cell>
          <cell r="E1405">
            <v>46650</v>
          </cell>
          <cell r="F1405">
            <v>50400</v>
          </cell>
          <cell r="G1405">
            <v>54150</v>
          </cell>
          <cell r="H1405">
            <v>57850</v>
          </cell>
          <cell r="I1405">
            <v>61600</v>
          </cell>
        </row>
        <row r="1406">
          <cell r="A1406" t="str">
            <v>Cass-IL201480</v>
          </cell>
          <cell r="B1406">
            <v>32700</v>
          </cell>
          <cell r="C1406">
            <v>37350</v>
          </cell>
          <cell r="D1406">
            <v>42000</v>
          </cell>
          <cell r="E1406">
            <v>46650</v>
          </cell>
          <cell r="F1406">
            <v>50400</v>
          </cell>
          <cell r="G1406">
            <v>54150</v>
          </cell>
          <cell r="H1406">
            <v>57850</v>
          </cell>
          <cell r="I1406">
            <v>61600</v>
          </cell>
        </row>
        <row r="1407">
          <cell r="A1407" t="str">
            <v>Champaign-IL201480</v>
          </cell>
          <cell r="B1407">
            <v>38050</v>
          </cell>
          <cell r="C1407">
            <v>43450</v>
          </cell>
          <cell r="D1407">
            <v>48900</v>
          </cell>
          <cell r="E1407">
            <v>54300</v>
          </cell>
          <cell r="F1407">
            <v>58650</v>
          </cell>
          <cell r="G1407">
            <v>63000</v>
          </cell>
          <cell r="H1407">
            <v>67350</v>
          </cell>
          <cell r="I1407">
            <v>71700</v>
          </cell>
        </row>
        <row r="1408">
          <cell r="A1408" t="str">
            <v>Christian-IL201480</v>
          </cell>
          <cell r="B1408">
            <v>32700</v>
          </cell>
          <cell r="C1408">
            <v>37350</v>
          </cell>
          <cell r="D1408">
            <v>42000</v>
          </cell>
          <cell r="E1408">
            <v>46650</v>
          </cell>
          <cell r="F1408">
            <v>50400</v>
          </cell>
          <cell r="G1408">
            <v>54150</v>
          </cell>
          <cell r="H1408">
            <v>57850</v>
          </cell>
          <cell r="I1408">
            <v>61600</v>
          </cell>
        </row>
        <row r="1409">
          <cell r="A1409" t="str">
            <v>Clark-IL201480</v>
          </cell>
          <cell r="B1409">
            <v>32700</v>
          </cell>
          <cell r="C1409">
            <v>37350</v>
          </cell>
          <cell r="D1409">
            <v>42000</v>
          </cell>
          <cell r="E1409">
            <v>46650</v>
          </cell>
          <cell r="F1409">
            <v>50400</v>
          </cell>
          <cell r="G1409">
            <v>54150</v>
          </cell>
          <cell r="H1409">
            <v>57850</v>
          </cell>
          <cell r="I1409">
            <v>61600</v>
          </cell>
        </row>
        <row r="1410">
          <cell r="A1410" t="str">
            <v>Clay-IL201480</v>
          </cell>
          <cell r="B1410">
            <v>32700</v>
          </cell>
          <cell r="C1410">
            <v>37350</v>
          </cell>
          <cell r="D1410">
            <v>42000</v>
          </cell>
          <cell r="E1410">
            <v>46650</v>
          </cell>
          <cell r="F1410">
            <v>50400</v>
          </cell>
          <cell r="G1410">
            <v>54150</v>
          </cell>
          <cell r="H1410">
            <v>57850</v>
          </cell>
          <cell r="I1410">
            <v>61600</v>
          </cell>
        </row>
        <row r="1411">
          <cell r="A1411" t="str">
            <v>Clinton-IL201480</v>
          </cell>
          <cell r="B1411">
            <v>37600</v>
          </cell>
          <cell r="C1411">
            <v>43000</v>
          </cell>
          <cell r="D1411">
            <v>48350</v>
          </cell>
          <cell r="E1411">
            <v>53700</v>
          </cell>
          <cell r="F1411">
            <v>58000</v>
          </cell>
          <cell r="G1411">
            <v>62300</v>
          </cell>
          <cell r="H1411">
            <v>66600</v>
          </cell>
          <cell r="I1411">
            <v>70900</v>
          </cell>
        </row>
        <row r="1412">
          <cell r="A1412" t="str">
            <v>Coles-IL201480</v>
          </cell>
          <cell r="B1412">
            <v>33550</v>
          </cell>
          <cell r="C1412">
            <v>38350</v>
          </cell>
          <cell r="D1412">
            <v>43150</v>
          </cell>
          <cell r="E1412">
            <v>47900</v>
          </cell>
          <cell r="F1412">
            <v>51750</v>
          </cell>
          <cell r="G1412">
            <v>55600</v>
          </cell>
          <cell r="H1412">
            <v>59400</v>
          </cell>
          <cell r="I1412">
            <v>63250</v>
          </cell>
        </row>
        <row r="1413">
          <cell r="A1413" t="str">
            <v>Cook-IL201480</v>
          </cell>
          <cell r="B1413">
            <v>40550</v>
          </cell>
          <cell r="C1413">
            <v>46350</v>
          </cell>
          <cell r="D1413">
            <v>52150</v>
          </cell>
          <cell r="E1413">
            <v>57900</v>
          </cell>
          <cell r="F1413">
            <v>62550</v>
          </cell>
          <cell r="G1413">
            <v>67200</v>
          </cell>
          <cell r="H1413">
            <v>71800</v>
          </cell>
          <cell r="I1413">
            <v>76450</v>
          </cell>
        </row>
        <row r="1414">
          <cell r="A1414" t="str">
            <v>Crawford-IL201480</v>
          </cell>
          <cell r="B1414">
            <v>32700</v>
          </cell>
          <cell r="C1414">
            <v>37350</v>
          </cell>
          <cell r="D1414">
            <v>42000</v>
          </cell>
          <cell r="E1414">
            <v>46650</v>
          </cell>
          <cell r="F1414">
            <v>50400</v>
          </cell>
          <cell r="G1414">
            <v>54150</v>
          </cell>
          <cell r="H1414">
            <v>57850</v>
          </cell>
          <cell r="I1414">
            <v>61600</v>
          </cell>
        </row>
        <row r="1415">
          <cell r="A1415" t="str">
            <v>Cumberland-IL201480</v>
          </cell>
          <cell r="B1415">
            <v>32700</v>
          </cell>
          <cell r="C1415">
            <v>37350</v>
          </cell>
          <cell r="D1415">
            <v>42000</v>
          </cell>
          <cell r="E1415">
            <v>46650</v>
          </cell>
          <cell r="F1415">
            <v>50400</v>
          </cell>
          <cell r="G1415">
            <v>54150</v>
          </cell>
          <cell r="H1415">
            <v>57850</v>
          </cell>
          <cell r="I1415">
            <v>61600</v>
          </cell>
        </row>
        <row r="1416">
          <cell r="A1416" t="str">
            <v>DeKalb-IL201480</v>
          </cell>
          <cell r="B1416">
            <v>39050</v>
          </cell>
          <cell r="C1416">
            <v>44600</v>
          </cell>
          <cell r="D1416">
            <v>50200</v>
          </cell>
          <cell r="E1416">
            <v>55750</v>
          </cell>
          <cell r="F1416">
            <v>60250</v>
          </cell>
          <cell r="G1416">
            <v>64700</v>
          </cell>
          <cell r="H1416">
            <v>69150</v>
          </cell>
          <cell r="I1416">
            <v>73600</v>
          </cell>
        </row>
        <row r="1417">
          <cell r="A1417" t="str">
            <v>De Witt-IL201480</v>
          </cell>
          <cell r="B1417">
            <v>35500</v>
          </cell>
          <cell r="C1417">
            <v>40600</v>
          </cell>
          <cell r="D1417">
            <v>45650</v>
          </cell>
          <cell r="E1417">
            <v>50700</v>
          </cell>
          <cell r="F1417">
            <v>54800</v>
          </cell>
          <cell r="G1417">
            <v>58850</v>
          </cell>
          <cell r="H1417">
            <v>62900</v>
          </cell>
          <cell r="I1417">
            <v>66950</v>
          </cell>
        </row>
        <row r="1418">
          <cell r="A1418" t="str">
            <v>Douglas-IL201480</v>
          </cell>
          <cell r="B1418">
            <v>36050</v>
          </cell>
          <cell r="C1418">
            <v>41200</v>
          </cell>
          <cell r="D1418">
            <v>46350</v>
          </cell>
          <cell r="E1418">
            <v>51450</v>
          </cell>
          <cell r="F1418">
            <v>55600</v>
          </cell>
          <cell r="G1418">
            <v>59700</v>
          </cell>
          <cell r="H1418">
            <v>63800</v>
          </cell>
          <cell r="I1418">
            <v>67950</v>
          </cell>
        </row>
        <row r="1419">
          <cell r="A1419" t="str">
            <v>DuPage-IL201480</v>
          </cell>
          <cell r="B1419">
            <v>40550</v>
          </cell>
          <cell r="C1419">
            <v>46350</v>
          </cell>
          <cell r="D1419">
            <v>52150</v>
          </cell>
          <cell r="E1419">
            <v>57900</v>
          </cell>
          <cell r="F1419">
            <v>62550</v>
          </cell>
          <cell r="G1419">
            <v>67200</v>
          </cell>
          <cell r="H1419">
            <v>71800</v>
          </cell>
          <cell r="I1419">
            <v>76450</v>
          </cell>
        </row>
        <row r="1420">
          <cell r="A1420" t="str">
            <v>Edgar-IL201480</v>
          </cell>
          <cell r="B1420">
            <v>33050</v>
          </cell>
          <cell r="C1420">
            <v>37750</v>
          </cell>
          <cell r="D1420">
            <v>42450</v>
          </cell>
          <cell r="E1420">
            <v>47150</v>
          </cell>
          <cell r="F1420">
            <v>50950</v>
          </cell>
          <cell r="G1420">
            <v>54700</v>
          </cell>
          <cell r="H1420">
            <v>58500</v>
          </cell>
          <cell r="I1420">
            <v>62250</v>
          </cell>
        </row>
        <row r="1421">
          <cell r="A1421" t="str">
            <v>Edwards-IL201480</v>
          </cell>
          <cell r="B1421">
            <v>32700</v>
          </cell>
          <cell r="C1421">
            <v>37350</v>
          </cell>
          <cell r="D1421">
            <v>42000</v>
          </cell>
          <cell r="E1421">
            <v>46650</v>
          </cell>
          <cell r="F1421">
            <v>50400</v>
          </cell>
          <cell r="G1421">
            <v>54150</v>
          </cell>
          <cell r="H1421">
            <v>57850</v>
          </cell>
          <cell r="I1421">
            <v>61600</v>
          </cell>
        </row>
        <row r="1422">
          <cell r="A1422" t="str">
            <v>Effingham-IL201480</v>
          </cell>
          <cell r="B1422">
            <v>36650</v>
          </cell>
          <cell r="C1422">
            <v>41850</v>
          </cell>
          <cell r="D1422">
            <v>47100</v>
          </cell>
          <cell r="E1422">
            <v>52300</v>
          </cell>
          <cell r="F1422">
            <v>56500</v>
          </cell>
          <cell r="G1422">
            <v>60700</v>
          </cell>
          <cell r="H1422">
            <v>64900</v>
          </cell>
          <cell r="I1422">
            <v>69050</v>
          </cell>
        </row>
        <row r="1423">
          <cell r="A1423" t="str">
            <v>Fayette-IL201480</v>
          </cell>
          <cell r="B1423">
            <v>32700</v>
          </cell>
          <cell r="C1423">
            <v>37350</v>
          </cell>
          <cell r="D1423">
            <v>42000</v>
          </cell>
          <cell r="E1423">
            <v>46650</v>
          </cell>
          <cell r="F1423">
            <v>50400</v>
          </cell>
          <cell r="G1423">
            <v>54150</v>
          </cell>
          <cell r="H1423">
            <v>57850</v>
          </cell>
          <cell r="I1423">
            <v>61600</v>
          </cell>
        </row>
        <row r="1424">
          <cell r="A1424" t="str">
            <v>Ford-IL201480</v>
          </cell>
          <cell r="B1424">
            <v>38050</v>
          </cell>
          <cell r="C1424">
            <v>43450</v>
          </cell>
          <cell r="D1424">
            <v>48900</v>
          </cell>
          <cell r="E1424">
            <v>54300</v>
          </cell>
          <cell r="F1424">
            <v>58650</v>
          </cell>
          <cell r="G1424">
            <v>63000</v>
          </cell>
          <cell r="H1424">
            <v>67350</v>
          </cell>
          <cell r="I1424">
            <v>71700</v>
          </cell>
        </row>
        <row r="1425">
          <cell r="A1425" t="str">
            <v>Franklin-IL201480</v>
          </cell>
          <cell r="B1425">
            <v>32700</v>
          </cell>
          <cell r="C1425">
            <v>37350</v>
          </cell>
          <cell r="D1425">
            <v>42000</v>
          </cell>
          <cell r="E1425">
            <v>46650</v>
          </cell>
          <cell r="F1425">
            <v>50400</v>
          </cell>
          <cell r="G1425">
            <v>54150</v>
          </cell>
          <cell r="H1425">
            <v>57850</v>
          </cell>
          <cell r="I1425">
            <v>61600</v>
          </cell>
        </row>
        <row r="1426">
          <cell r="A1426" t="str">
            <v>Fulton-IL201480</v>
          </cell>
          <cell r="B1426">
            <v>32700</v>
          </cell>
          <cell r="C1426">
            <v>37350</v>
          </cell>
          <cell r="D1426">
            <v>42000</v>
          </cell>
          <cell r="E1426">
            <v>46650</v>
          </cell>
          <cell r="F1426">
            <v>50400</v>
          </cell>
          <cell r="G1426">
            <v>54150</v>
          </cell>
          <cell r="H1426">
            <v>57850</v>
          </cell>
          <cell r="I1426">
            <v>61600</v>
          </cell>
        </row>
        <row r="1427">
          <cell r="A1427" t="str">
            <v>Gallatin-IL201480</v>
          </cell>
          <cell r="B1427">
            <v>32700</v>
          </cell>
          <cell r="C1427">
            <v>37350</v>
          </cell>
          <cell r="D1427">
            <v>42000</v>
          </cell>
          <cell r="E1427">
            <v>46650</v>
          </cell>
          <cell r="F1427">
            <v>50400</v>
          </cell>
          <cell r="G1427">
            <v>54150</v>
          </cell>
          <cell r="H1427">
            <v>57850</v>
          </cell>
          <cell r="I1427">
            <v>61600</v>
          </cell>
        </row>
        <row r="1428">
          <cell r="A1428" t="str">
            <v>Greene-IL201480</v>
          </cell>
          <cell r="B1428">
            <v>32700</v>
          </cell>
          <cell r="C1428">
            <v>37350</v>
          </cell>
          <cell r="D1428">
            <v>42000</v>
          </cell>
          <cell r="E1428">
            <v>46650</v>
          </cell>
          <cell r="F1428">
            <v>50400</v>
          </cell>
          <cell r="G1428">
            <v>54150</v>
          </cell>
          <cell r="H1428">
            <v>57850</v>
          </cell>
          <cell r="I1428">
            <v>61600</v>
          </cell>
        </row>
        <row r="1429">
          <cell r="A1429" t="str">
            <v>Grundy-IL201480</v>
          </cell>
          <cell r="B1429">
            <v>44750</v>
          </cell>
          <cell r="C1429">
            <v>51150</v>
          </cell>
          <cell r="D1429">
            <v>57550</v>
          </cell>
          <cell r="E1429">
            <v>63900</v>
          </cell>
          <cell r="F1429">
            <v>69050</v>
          </cell>
          <cell r="G1429">
            <v>74150</v>
          </cell>
          <cell r="H1429">
            <v>79250</v>
          </cell>
          <cell r="I1429">
            <v>84350</v>
          </cell>
        </row>
        <row r="1430">
          <cell r="A1430" t="str">
            <v>Hamilton-IL201480</v>
          </cell>
          <cell r="B1430">
            <v>32700</v>
          </cell>
          <cell r="C1430">
            <v>37350</v>
          </cell>
          <cell r="D1430">
            <v>42000</v>
          </cell>
          <cell r="E1430">
            <v>46650</v>
          </cell>
          <cell r="F1430">
            <v>50400</v>
          </cell>
          <cell r="G1430">
            <v>54150</v>
          </cell>
          <cell r="H1430">
            <v>57850</v>
          </cell>
          <cell r="I1430">
            <v>61600</v>
          </cell>
        </row>
        <row r="1431">
          <cell r="A1431" t="str">
            <v>Hancock-IL201480</v>
          </cell>
          <cell r="B1431">
            <v>32700</v>
          </cell>
          <cell r="C1431">
            <v>37350</v>
          </cell>
          <cell r="D1431">
            <v>42000</v>
          </cell>
          <cell r="E1431">
            <v>46650</v>
          </cell>
          <cell r="F1431">
            <v>50400</v>
          </cell>
          <cell r="G1431">
            <v>54150</v>
          </cell>
          <cell r="H1431">
            <v>57850</v>
          </cell>
          <cell r="I1431">
            <v>61600</v>
          </cell>
        </row>
        <row r="1432">
          <cell r="A1432" t="str">
            <v>Hardin-IL201480</v>
          </cell>
          <cell r="B1432">
            <v>32700</v>
          </cell>
          <cell r="C1432">
            <v>37350</v>
          </cell>
          <cell r="D1432">
            <v>42000</v>
          </cell>
          <cell r="E1432">
            <v>46650</v>
          </cell>
          <cell r="F1432">
            <v>50400</v>
          </cell>
          <cell r="G1432">
            <v>54150</v>
          </cell>
          <cell r="H1432">
            <v>57850</v>
          </cell>
          <cell r="I1432">
            <v>61600</v>
          </cell>
        </row>
        <row r="1433">
          <cell r="A1433" t="str">
            <v>Henderson-IL201480</v>
          </cell>
          <cell r="B1433">
            <v>34450</v>
          </cell>
          <cell r="C1433">
            <v>39400</v>
          </cell>
          <cell r="D1433">
            <v>44300</v>
          </cell>
          <cell r="E1433">
            <v>49200</v>
          </cell>
          <cell r="F1433">
            <v>53150</v>
          </cell>
          <cell r="G1433">
            <v>57100</v>
          </cell>
          <cell r="H1433">
            <v>61050</v>
          </cell>
          <cell r="I1433">
            <v>64950</v>
          </cell>
        </row>
        <row r="1434">
          <cell r="A1434" t="str">
            <v>Henry-IL201480</v>
          </cell>
          <cell r="B1434">
            <v>35200</v>
          </cell>
          <cell r="C1434">
            <v>40200</v>
          </cell>
          <cell r="D1434">
            <v>45250</v>
          </cell>
          <cell r="E1434">
            <v>50250</v>
          </cell>
          <cell r="F1434">
            <v>54300</v>
          </cell>
          <cell r="G1434">
            <v>58300</v>
          </cell>
          <cell r="H1434">
            <v>62350</v>
          </cell>
          <cell r="I1434">
            <v>66350</v>
          </cell>
        </row>
        <row r="1435">
          <cell r="A1435" t="str">
            <v>Iroquois-IL201480</v>
          </cell>
          <cell r="B1435">
            <v>34000</v>
          </cell>
          <cell r="C1435">
            <v>38850</v>
          </cell>
          <cell r="D1435">
            <v>43700</v>
          </cell>
          <cell r="E1435">
            <v>48550</v>
          </cell>
          <cell r="F1435">
            <v>52450</v>
          </cell>
          <cell r="G1435">
            <v>56350</v>
          </cell>
          <cell r="H1435">
            <v>60250</v>
          </cell>
          <cell r="I1435">
            <v>64100</v>
          </cell>
        </row>
        <row r="1436">
          <cell r="A1436" t="str">
            <v>Jackson-IL201480</v>
          </cell>
          <cell r="B1436">
            <v>32700</v>
          </cell>
          <cell r="C1436">
            <v>37350</v>
          </cell>
          <cell r="D1436">
            <v>42000</v>
          </cell>
          <cell r="E1436">
            <v>46650</v>
          </cell>
          <cell r="F1436">
            <v>50400</v>
          </cell>
          <cell r="G1436">
            <v>54150</v>
          </cell>
          <cell r="H1436">
            <v>57850</v>
          </cell>
          <cell r="I1436">
            <v>61600</v>
          </cell>
        </row>
        <row r="1437">
          <cell r="A1437" t="str">
            <v>Jasper-IL201480</v>
          </cell>
          <cell r="B1437">
            <v>32700</v>
          </cell>
          <cell r="C1437">
            <v>37350</v>
          </cell>
          <cell r="D1437">
            <v>42000</v>
          </cell>
          <cell r="E1437">
            <v>46650</v>
          </cell>
          <cell r="F1437">
            <v>50400</v>
          </cell>
          <cell r="G1437">
            <v>54150</v>
          </cell>
          <cell r="H1437">
            <v>57850</v>
          </cell>
          <cell r="I1437">
            <v>61600</v>
          </cell>
        </row>
        <row r="1438">
          <cell r="A1438" t="str">
            <v>Jefferson-IL201480</v>
          </cell>
          <cell r="B1438">
            <v>32700</v>
          </cell>
          <cell r="C1438">
            <v>37350</v>
          </cell>
          <cell r="D1438">
            <v>42000</v>
          </cell>
          <cell r="E1438">
            <v>46650</v>
          </cell>
          <cell r="F1438">
            <v>50400</v>
          </cell>
          <cell r="G1438">
            <v>54150</v>
          </cell>
          <cell r="H1438">
            <v>57850</v>
          </cell>
          <cell r="I1438">
            <v>61600</v>
          </cell>
        </row>
        <row r="1439">
          <cell r="A1439" t="str">
            <v>Jersey-IL201480</v>
          </cell>
          <cell r="B1439">
            <v>37600</v>
          </cell>
          <cell r="C1439">
            <v>43000</v>
          </cell>
          <cell r="D1439">
            <v>48350</v>
          </cell>
          <cell r="E1439">
            <v>53700</v>
          </cell>
          <cell r="F1439">
            <v>58000</v>
          </cell>
          <cell r="G1439">
            <v>62300</v>
          </cell>
          <cell r="H1439">
            <v>66600</v>
          </cell>
          <cell r="I1439">
            <v>70900</v>
          </cell>
        </row>
        <row r="1440">
          <cell r="A1440" t="str">
            <v>Jo Daviess-IL201480</v>
          </cell>
          <cell r="B1440">
            <v>36050</v>
          </cell>
          <cell r="C1440">
            <v>41200</v>
          </cell>
          <cell r="D1440">
            <v>46350</v>
          </cell>
          <cell r="E1440">
            <v>51500</v>
          </cell>
          <cell r="F1440">
            <v>55650</v>
          </cell>
          <cell r="G1440">
            <v>59750</v>
          </cell>
          <cell r="H1440">
            <v>63900</v>
          </cell>
          <cell r="I1440">
            <v>68000</v>
          </cell>
        </row>
        <row r="1441">
          <cell r="A1441" t="str">
            <v>Johnson-IL201480</v>
          </cell>
          <cell r="B1441">
            <v>32700</v>
          </cell>
          <cell r="C1441">
            <v>37350</v>
          </cell>
          <cell r="D1441">
            <v>42000</v>
          </cell>
          <cell r="E1441">
            <v>46650</v>
          </cell>
          <cell r="F1441">
            <v>50400</v>
          </cell>
          <cell r="G1441">
            <v>54150</v>
          </cell>
          <cell r="H1441">
            <v>57850</v>
          </cell>
          <cell r="I1441">
            <v>61600</v>
          </cell>
        </row>
        <row r="1442">
          <cell r="A1442" t="str">
            <v>Kane-IL201480</v>
          </cell>
          <cell r="B1442">
            <v>40550</v>
          </cell>
          <cell r="C1442">
            <v>46350</v>
          </cell>
          <cell r="D1442">
            <v>52150</v>
          </cell>
          <cell r="E1442">
            <v>57900</v>
          </cell>
          <cell r="F1442">
            <v>62550</v>
          </cell>
          <cell r="G1442">
            <v>67200</v>
          </cell>
          <cell r="H1442">
            <v>71800</v>
          </cell>
          <cell r="I1442">
            <v>76450</v>
          </cell>
        </row>
        <row r="1443">
          <cell r="A1443" t="str">
            <v>Kankakee-IL201480</v>
          </cell>
          <cell r="B1443">
            <v>33100</v>
          </cell>
          <cell r="C1443">
            <v>37800</v>
          </cell>
          <cell r="D1443">
            <v>42550</v>
          </cell>
          <cell r="E1443">
            <v>47250</v>
          </cell>
          <cell r="F1443">
            <v>51050</v>
          </cell>
          <cell r="G1443">
            <v>54850</v>
          </cell>
          <cell r="H1443">
            <v>58600</v>
          </cell>
          <cell r="I1443">
            <v>62400</v>
          </cell>
        </row>
        <row r="1444">
          <cell r="A1444" t="str">
            <v>Kendall-IL201480</v>
          </cell>
          <cell r="B1444">
            <v>44750</v>
          </cell>
          <cell r="C1444">
            <v>51150</v>
          </cell>
          <cell r="D1444">
            <v>57550</v>
          </cell>
          <cell r="E1444">
            <v>63900</v>
          </cell>
          <cell r="F1444">
            <v>69050</v>
          </cell>
          <cell r="G1444">
            <v>74150</v>
          </cell>
          <cell r="H1444">
            <v>79250</v>
          </cell>
          <cell r="I1444">
            <v>84350</v>
          </cell>
        </row>
        <row r="1445">
          <cell r="A1445" t="str">
            <v>Knox-IL201480</v>
          </cell>
          <cell r="B1445">
            <v>32700</v>
          </cell>
          <cell r="C1445">
            <v>37350</v>
          </cell>
          <cell r="D1445">
            <v>42000</v>
          </cell>
          <cell r="E1445">
            <v>46650</v>
          </cell>
          <cell r="F1445">
            <v>50400</v>
          </cell>
          <cell r="G1445">
            <v>54150</v>
          </cell>
          <cell r="H1445">
            <v>57850</v>
          </cell>
          <cell r="I1445">
            <v>61600</v>
          </cell>
        </row>
        <row r="1446">
          <cell r="A1446" t="str">
            <v>Lake-IL201480</v>
          </cell>
          <cell r="B1446">
            <v>40550</v>
          </cell>
          <cell r="C1446">
            <v>46350</v>
          </cell>
          <cell r="D1446">
            <v>52150</v>
          </cell>
          <cell r="E1446">
            <v>57900</v>
          </cell>
          <cell r="F1446">
            <v>62550</v>
          </cell>
          <cell r="G1446">
            <v>67200</v>
          </cell>
          <cell r="H1446">
            <v>71800</v>
          </cell>
          <cell r="I1446">
            <v>76450</v>
          </cell>
        </row>
        <row r="1447">
          <cell r="A1447" t="str">
            <v>La Salle-IL201480</v>
          </cell>
          <cell r="B1447">
            <v>35600</v>
          </cell>
          <cell r="C1447">
            <v>40650</v>
          </cell>
          <cell r="D1447">
            <v>45750</v>
          </cell>
          <cell r="E1447">
            <v>50800</v>
          </cell>
          <cell r="F1447">
            <v>54900</v>
          </cell>
          <cell r="G1447">
            <v>58950</v>
          </cell>
          <cell r="H1447">
            <v>63000</v>
          </cell>
          <cell r="I1447">
            <v>67100</v>
          </cell>
        </row>
        <row r="1448">
          <cell r="A1448" t="str">
            <v>Lawrence-IL201480</v>
          </cell>
          <cell r="B1448">
            <v>32700</v>
          </cell>
          <cell r="C1448">
            <v>37350</v>
          </cell>
          <cell r="D1448">
            <v>42000</v>
          </cell>
          <cell r="E1448">
            <v>46650</v>
          </cell>
          <cell r="F1448">
            <v>50400</v>
          </cell>
          <cell r="G1448">
            <v>54150</v>
          </cell>
          <cell r="H1448">
            <v>57850</v>
          </cell>
          <cell r="I1448">
            <v>61600</v>
          </cell>
        </row>
        <row r="1449">
          <cell r="A1449" t="str">
            <v>Lee-IL201480</v>
          </cell>
          <cell r="B1449">
            <v>37450</v>
          </cell>
          <cell r="C1449">
            <v>42800</v>
          </cell>
          <cell r="D1449">
            <v>48150</v>
          </cell>
          <cell r="E1449">
            <v>53500</v>
          </cell>
          <cell r="F1449">
            <v>57800</v>
          </cell>
          <cell r="G1449">
            <v>62100</v>
          </cell>
          <cell r="H1449">
            <v>66350</v>
          </cell>
          <cell r="I1449">
            <v>70650</v>
          </cell>
        </row>
        <row r="1450">
          <cell r="A1450" t="str">
            <v>Livingston-IL201480</v>
          </cell>
          <cell r="B1450">
            <v>36550</v>
          </cell>
          <cell r="C1450">
            <v>41750</v>
          </cell>
          <cell r="D1450">
            <v>46950</v>
          </cell>
          <cell r="E1450">
            <v>52150</v>
          </cell>
          <cell r="F1450">
            <v>56350</v>
          </cell>
          <cell r="G1450">
            <v>60500</v>
          </cell>
          <cell r="H1450">
            <v>64700</v>
          </cell>
          <cell r="I1450">
            <v>68850</v>
          </cell>
        </row>
        <row r="1451">
          <cell r="A1451" t="str">
            <v>Logan-IL201480</v>
          </cell>
          <cell r="B1451">
            <v>38300</v>
          </cell>
          <cell r="C1451">
            <v>43750</v>
          </cell>
          <cell r="D1451">
            <v>49200</v>
          </cell>
          <cell r="E1451">
            <v>54650</v>
          </cell>
          <cell r="F1451">
            <v>59050</v>
          </cell>
          <cell r="G1451">
            <v>63400</v>
          </cell>
          <cell r="H1451">
            <v>67800</v>
          </cell>
          <cell r="I1451">
            <v>72150</v>
          </cell>
        </row>
        <row r="1452">
          <cell r="A1452" t="str">
            <v>McDonough-IL201480</v>
          </cell>
          <cell r="B1452">
            <v>32700</v>
          </cell>
          <cell r="C1452">
            <v>37350</v>
          </cell>
          <cell r="D1452">
            <v>42000</v>
          </cell>
          <cell r="E1452">
            <v>46650</v>
          </cell>
          <cell r="F1452">
            <v>50400</v>
          </cell>
          <cell r="G1452">
            <v>54150</v>
          </cell>
          <cell r="H1452">
            <v>57850</v>
          </cell>
          <cell r="I1452">
            <v>61600</v>
          </cell>
        </row>
        <row r="1453">
          <cell r="A1453" t="str">
            <v>McHenry-IL201480</v>
          </cell>
          <cell r="B1453">
            <v>40550</v>
          </cell>
          <cell r="C1453">
            <v>46350</v>
          </cell>
          <cell r="D1453">
            <v>52150</v>
          </cell>
          <cell r="E1453">
            <v>57900</v>
          </cell>
          <cell r="F1453">
            <v>62550</v>
          </cell>
          <cell r="G1453">
            <v>67200</v>
          </cell>
          <cell r="H1453">
            <v>71800</v>
          </cell>
          <cell r="I1453">
            <v>76450</v>
          </cell>
        </row>
        <row r="1454">
          <cell r="A1454" t="str">
            <v>McLean-IL201480</v>
          </cell>
          <cell r="B1454">
            <v>44750</v>
          </cell>
          <cell r="C1454">
            <v>51150</v>
          </cell>
          <cell r="D1454">
            <v>57550</v>
          </cell>
          <cell r="E1454">
            <v>63900</v>
          </cell>
          <cell r="F1454">
            <v>69050</v>
          </cell>
          <cell r="G1454">
            <v>74150</v>
          </cell>
          <cell r="H1454">
            <v>79250</v>
          </cell>
          <cell r="I1454">
            <v>84350</v>
          </cell>
        </row>
        <row r="1455">
          <cell r="A1455" t="str">
            <v>Macon-IL201480</v>
          </cell>
          <cell r="B1455">
            <v>33700</v>
          </cell>
          <cell r="C1455">
            <v>38500</v>
          </cell>
          <cell r="D1455">
            <v>43300</v>
          </cell>
          <cell r="E1455">
            <v>48100</v>
          </cell>
          <cell r="F1455">
            <v>51950</v>
          </cell>
          <cell r="G1455">
            <v>55800</v>
          </cell>
          <cell r="H1455">
            <v>59650</v>
          </cell>
          <cell r="I1455">
            <v>63500</v>
          </cell>
        </row>
        <row r="1456">
          <cell r="A1456" t="str">
            <v>Macoupin-IL201480</v>
          </cell>
          <cell r="B1456">
            <v>35600</v>
          </cell>
          <cell r="C1456">
            <v>40650</v>
          </cell>
          <cell r="D1456">
            <v>45750</v>
          </cell>
          <cell r="E1456">
            <v>50800</v>
          </cell>
          <cell r="F1456">
            <v>54900</v>
          </cell>
          <cell r="G1456">
            <v>58950</v>
          </cell>
          <cell r="H1456">
            <v>63000</v>
          </cell>
          <cell r="I1456">
            <v>67100</v>
          </cell>
        </row>
        <row r="1457">
          <cell r="A1457" t="str">
            <v>Madison-IL201480</v>
          </cell>
          <cell r="B1457">
            <v>37600</v>
          </cell>
          <cell r="C1457">
            <v>43000</v>
          </cell>
          <cell r="D1457">
            <v>48350</v>
          </cell>
          <cell r="E1457">
            <v>53700</v>
          </cell>
          <cell r="F1457">
            <v>58000</v>
          </cell>
          <cell r="G1457">
            <v>62300</v>
          </cell>
          <cell r="H1457">
            <v>66600</v>
          </cell>
          <cell r="I1457">
            <v>70900</v>
          </cell>
        </row>
        <row r="1458">
          <cell r="A1458" t="str">
            <v>Marion-IL201480</v>
          </cell>
          <cell r="B1458">
            <v>32700</v>
          </cell>
          <cell r="C1458">
            <v>37350</v>
          </cell>
          <cell r="D1458">
            <v>42000</v>
          </cell>
          <cell r="E1458">
            <v>46650</v>
          </cell>
          <cell r="F1458">
            <v>50400</v>
          </cell>
          <cell r="G1458">
            <v>54150</v>
          </cell>
          <cell r="H1458">
            <v>57850</v>
          </cell>
          <cell r="I1458">
            <v>61600</v>
          </cell>
        </row>
        <row r="1459">
          <cell r="A1459" t="str">
            <v>Marshall-IL201480</v>
          </cell>
          <cell r="B1459">
            <v>35700</v>
          </cell>
          <cell r="C1459">
            <v>40800</v>
          </cell>
          <cell r="D1459">
            <v>45900</v>
          </cell>
          <cell r="E1459">
            <v>50950</v>
          </cell>
          <cell r="F1459">
            <v>55050</v>
          </cell>
          <cell r="G1459">
            <v>59150</v>
          </cell>
          <cell r="H1459">
            <v>63200</v>
          </cell>
          <cell r="I1459">
            <v>67300</v>
          </cell>
        </row>
        <row r="1460">
          <cell r="A1460" t="str">
            <v>Mason-IL201480</v>
          </cell>
          <cell r="B1460">
            <v>32700</v>
          </cell>
          <cell r="C1460">
            <v>37350</v>
          </cell>
          <cell r="D1460">
            <v>42000</v>
          </cell>
          <cell r="E1460">
            <v>46650</v>
          </cell>
          <cell r="F1460">
            <v>50400</v>
          </cell>
          <cell r="G1460">
            <v>54150</v>
          </cell>
          <cell r="H1460">
            <v>57850</v>
          </cell>
          <cell r="I1460">
            <v>61600</v>
          </cell>
        </row>
        <row r="1461">
          <cell r="A1461" t="str">
            <v>Massac-IL201480</v>
          </cell>
          <cell r="B1461">
            <v>32700</v>
          </cell>
          <cell r="C1461">
            <v>37350</v>
          </cell>
          <cell r="D1461">
            <v>42000</v>
          </cell>
          <cell r="E1461">
            <v>46650</v>
          </cell>
          <cell r="F1461">
            <v>50400</v>
          </cell>
          <cell r="G1461">
            <v>54150</v>
          </cell>
          <cell r="H1461">
            <v>57850</v>
          </cell>
          <cell r="I1461">
            <v>61600</v>
          </cell>
        </row>
        <row r="1462">
          <cell r="A1462" t="str">
            <v>Menard-IL201480</v>
          </cell>
          <cell r="B1462">
            <v>39000</v>
          </cell>
          <cell r="C1462">
            <v>44600</v>
          </cell>
          <cell r="D1462">
            <v>50150</v>
          </cell>
          <cell r="E1462">
            <v>55700</v>
          </cell>
          <cell r="F1462">
            <v>60200</v>
          </cell>
          <cell r="G1462">
            <v>64650</v>
          </cell>
          <cell r="H1462">
            <v>69100</v>
          </cell>
          <cell r="I1462">
            <v>73550</v>
          </cell>
        </row>
        <row r="1463">
          <cell r="A1463" t="str">
            <v>Mercer-IL201480</v>
          </cell>
          <cell r="B1463">
            <v>35200</v>
          </cell>
          <cell r="C1463">
            <v>40200</v>
          </cell>
          <cell r="D1463">
            <v>45250</v>
          </cell>
          <cell r="E1463">
            <v>50250</v>
          </cell>
          <cell r="F1463">
            <v>54300</v>
          </cell>
          <cell r="G1463">
            <v>58300</v>
          </cell>
          <cell r="H1463">
            <v>62350</v>
          </cell>
          <cell r="I1463">
            <v>66350</v>
          </cell>
        </row>
        <row r="1464">
          <cell r="A1464" t="str">
            <v>Monroe-IL201480</v>
          </cell>
          <cell r="B1464">
            <v>37600</v>
          </cell>
          <cell r="C1464">
            <v>43000</v>
          </cell>
          <cell r="D1464">
            <v>48350</v>
          </cell>
          <cell r="E1464">
            <v>53700</v>
          </cell>
          <cell r="F1464">
            <v>58000</v>
          </cell>
          <cell r="G1464">
            <v>62300</v>
          </cell>
          <cell r="H1464">
            <v>66600</v>
          </cell>
          <cell r="I1464">
            <v>70900</v>
          </cell>
        </row>
        <row r="1465">
          <cell r="A1465" t="str">
            <v>Montgomery-IL201480</v>
          </cell>
          <cell r="B1465">
            <v>34000</v>
          </cell>
          <cell r="C1465">
            <v>38850</v>
          </cell>
          <cell r="D1465">
            <v>43700</v>
          </cell>
          <cell r="E1465">
            <v>48550</v>
          </cell>
          <cell r="F1465">
            <v>52450</v>
          </cell>
          <cell r="G1465">
            <v>56350</v>
          </cell>
          <cell r="H1465">
            <v>60250</v>
          </cell>
          <cell r="I1465">
            <v>64100</v>
          </cell>
        </row>
        <row r="1466">
          <cell r="A1466" t="str">
            <v>Morgan-IL201480</v>
          </cell>
          <cell r="B1466">
            <v>34950</v>
          </cell>
          <cell r="C1466">
            <v>39950</v>
          </cell>
          <cell r="D1466">
            <v>44950</v>
          </cell>
          <cell r="E1466">
            <v>49900</v>
          </cell>
          <cell r="F1466">
            <v>53900</v>
          </cell>
          <cell r="G1466">
            <v>57900</v>
          </cell>
          <cell r="H1466">
            <v>61900</v>
          </cell>
          <cell r="I1466">
            <v>65900</v>
          </cell>
        </row>
        <row r="1467">
          <cell r="A1467" t="str">
            <v>Moultrie-IL201480</v>
          </cell>
          <cell r="B1467">
            <v>32700</v>
          </cell>
          <cell r="C1467">
            <v>37350</v>
          </cell>
          <cell r="D1467">
            <v>42000</v>
          </cell>
          <cell r="E1467">
            <v>46650</v>
          </cell>
          <cell r="F1467">
            <v>50400</v>
          </cell>
          <cell r="G1467">
            <v>54150</v>
          </cell>
          <cell r="H1467">
            <v>57850</v>
          </cell>
          <cell r="I1467">
            <v>61600</v>
          </cell>
        </row>
        <row r="1468">
          <cell r="A1468" t="str">
            <v>Ogle-IL201480</v>
          </cell>
          <cell r="B1468">
            <v>39050</v>
          </cell>
          <cell r="C1468">
            <v>44600</v>
          </cell>
          <cell r="D1468">
            <v>50200</v>
          </cell>
          <cell r="E1468">
            <v>55750</v>
          </cell>
          <cell r="F1468">
            <v>60250</v>
          </cell>
          <cell r="G1468">
            <v>64700</v>
          </cell>
          <cell r="H1468">
            <v>69150</v>
          </cell>
          <cell r="I1468">
            <v>73600</v>
          </cell>
        </row>
        <row r="1469">
          <cell r="A1469" t="str">
            <v>Peoria-IL201480</v>
          </cell>
          <cell r="B1469">
            <v>35700</v>
          </cell>
          <cell r="C1469">
            <v>40800</v>
          </cell>
          <cell r="D1469">
            <v>45900</v>
          </cell>
          <cell r="E1469">
            <v>50950</v>
          </cell>
          <cell r="F1469">
            <v>55050</v>
          </cell>
          <cell r="G1469">
            <v>59150</v>
          </cell>
          <cell r="H1469">
            <v>63200</v>
          </cell>
          <cell r="I1469">
            <v>67300</v>
          </cell>
        </row>
        <row r="1470">
          <cell r="A1470" t="str">
            <v>Perry-IL201480</v>
          </cell>
          <cell r="B1470">
            <v>32700</v>
          </cell>
          <cell r="C1470">
            <v>37350</v>
          </cell>
          <cell r="D1470">
            <v>42000</v>
          </cell>
          <cell r="E1470">
            <v>46650</v>
          </cell>
          <cell r="F1470">
            <v>50400</v>
          </cell>
          <cell r="G1470">
            <v>54150</v>
          </cell>
          <cell r="H1470">
            <v>57850</v>
          </cell>
          <cell r="I1470">
            <v>61600</v>
          </cell>
        </row>
        <row r="1471">
          <cell r="A1471" t="str">
            <v>Piatt-IL201480</v>
          </cell>
          <cell r="B1471">
            <v>38050</v>
          </cell>
          <cell r="C1471">
            <v>43450</v>
          </cell>
          <cell r="D1471">
            <v>48900</v>
          </cell>
          <cell r="E1471">
            <v>54300</v>
          </cell>
          <cell r="F1471">
            <v>58650</v>
          </cell>
          <cell r="G1471">
            <v>63000</v>
          </cell>
          <cell r="H1471">
            <v>67350</v>
          </cell>
          <cell r="I1471">
            <v>71700</v>
          </cell>
        </row>
        <row r="1472">
          <cell r="A1472" t="str">
            <v>Pike-IL201480</v>
          </cell>
          <cell r="B1472">
            <v>32700</v>
          </cell>
          <cell r="C1472">
            <v>37350</v>
          </cell>
          <cell r="D1472">
            <v>42000</v>
          </cell>
          <cell r="E1472">
            <v>46650</v>
          </cell>
          <cell r="F1472">
            <v>50400</v>
          </cell>
          <cell r="G1472">
            <v>54150</v>
          </cell>
          <cell r="H1472">
            <v>57850</v>
          </cell>
          <cell r="I1472">
            <v>61600</v>
          </cell>
        </row>
        <row r="1473">
          <cell r="A1473" t="str">
            <v>Pope-IL201480</v>
          </cell>
          <cell r="B1473">
            <v>32700</v>
          </cell>
          <cell r="C1473">
            <v>37350</v>
          </cell>
          <cell r="D1473">
            <v>42000</v>
          </cell>
          <cell r="E1473">
            <v>46650</v>
          </cell>
          <cell r="F1473">
            <v>50400</v>
          </cell>
          <cell r="G1473">
            <v>54150</v>
          </cell>
          <cell r="H1473">
            <v>57850</v>
          </cell>
          <cell r="I1473">
            <v>61600</v>
          </cell>
        </row>
        <row r="1474">
          <cell r="A1474" t="str">
            <v>Pulaski-IL201480</v>
          </cell>
          <cell r="B1474">
            <v>32700</v>
          </cell>
          <cell r="C1474">
            <v>37350</v>
          </cell>
          <cell r="D1474">
            <v>42000</v>
          </cell>
          <cell r="E1474">
            <v>46650</v>
          </cell>
          <cell r="F1474">
            <v>50400</v>
          </cell>
          <cell r="G1474">
            <v>54150</v>
          </cell>
          <cell r="H1474">
            <v>57850</v>
          </cell>
          <cell r="I1474">
            <v>61600</v>
          </cell>
        </row>
        <row r="1475">
          <cell r="A1475" t="str">
            <v>Putnam-IL201480</v>
          </cell>
          <cell r="B1475">
            <v>39000</v>
          </cell>
          <cell r="C1475">
            <v>44600</v>
          </cell>
          <cell r="D1475">
            <v>50150</v>
          </cell>
          <cell r="E1475">
            <v>55700</v>
          </cell>
          <cell r="F1475">
            <v>60200</v>
          </cell>
          <cell r="G1475">
            <v>64650</v>
          </cell>
          <cell r="H1475">
            <v>69100</v>
          </cell>
          <cell r="I1475">
            <v>73550</v>
          </cell>
        </row>
        <row r="1476">
          <cell r="A1476" t="str">
            <v>Randolph-IL201480</v>
          </cell>
          <cell r="B1476">
            <v>34400</v>
          </cell>
          <cell r="C1476">
            <v>39300</v>
          </cell>
          <cell r="D1476">
            <v>44200</v>
          </cell>
          <cell r="E1476">
            <v>49100</v>
          </cell>
          <cell r="F1476">
            <v>53050</v>
          </cell>
          <cell r="G1476">
            <v>57000</v>
          </cell>
          <cell r="H1476">
            <v>60900</v>
          </cell>
          <cell r="I1476">
            <v>64850</v>
          </cell>
        </row>
        <row r="1477">
          <cell r="A1477" t="str">
            <v>Richland-IL201480</v>
          </cell>
          <cell r="B1477">
            <v>32700</v>
          </cell>
          <cell r="C1477">
            <v>37350</v>
          </cell>
          <cell r="D1477">
            <v>42000</v>
          </cell>
          <cell r="E1477">
            <v>46650</v>
          </cell>
          <cell r="F1477">
            <v>50400</v>
          </cell>
          <cell r="G1477">
            <v>54150</v>
          </cell>
          <cell r="H1477">
            <v>57850</v>
          </cell>
          <cell r="I1477">
            <v>61600</v>
          </cell>
        </row>
        <row r="1478">
          <cell r="A1478" t="str">
            <v>Rock Island-IL201480</v>
          </cell>
          <cell r="B1478">
            <v>35200</v>
          </cell>
          <cell r="C1478">
            <v>40200</v>
          </cell>
          <cell r="D1478">
            <v>45250</v>
          </cell>
          <cell r="E1478">
            <v>50250</v>
          </cell>
          <cell r="F1478">
            <v>54300</v>
          </cell>
          <cell r="G1478">
            <v>58300</v>
          </cell>
          <cell r="H1478">
            <v>62350</v>
          </cell>
          <cell r="I1478">
            <v>66350</v>
          </cell>
        </row>
        <row r="1479">
          <cell r="A1479" t="str">
            <v>St. Clair-IL201480</v>
          </cell>
          <cell r="B1479">
            <v>37600</v>
          </cell>
          <cell r="C1479">
            <v>43000</v>
          </cell>
          <cell r="D1479">
            <v>48350</v>
          </cell>
          <cell r="E1479">
            <v>53700</v>
          </cell>
          <cell r="F1479">
            <v>58000</v>
          </cell>
          <cell r="G1479">
            <v>62300</v>
          </cell>
          <cell r="H1479">
            <v>66600</v>
          </cell>
          <cell r="I1479">
            <v>70900</v>
          </cell>
        </row>
        <row r="1480">
          <cell r="A1480" t="str">
            <v>Saline-IL201480</v>
          </cell>
          <cell r="B1480">
            <v>32700</v>
          </cell>
          <cell r="C1480">
            <v>37350</v>
          </cell>
          <cell r="D1480">
            <v>42000</v>
          </cell>
          <cell r="E1480">
            <v>46650</v>
          </cell>
          <cell r="F1480">
            <v>50400</v>
          </cell>
          <cell r="G1480">
            <v>54150</v>
          </cell>
          <cell r="H1480">
            <v>57850</v>
          </cell>
          <cell r="I1480">
            <v>61600</v>
          </cell>
        </row>
        <row r="1481">
          <cell r="A1481" t="str">
            <v>Sangamon-IL201480</v>
          </cell>
          <cell r="B1481">
            <v>39000</v>
          </cell>
          <cell r="C1481">
            <v>44600</v>
          </cell>
          <cell r="D1481">
            <v>50150</v>
          </cell>
          <cell r="E1481">
            <v>55700</v>
          </cell>
          <cell r="F1481">
            <v>60200</v>
          </cell>
          <cell r="G1481">
            <v>64650</v>
          </cell>
          <cell r="H1481">
            <v>69100</v>
          </cell>
          <cell r="I1481">
            <v>73550</v>
          </cell>
        </row>
        <row r="1482">
          <cell r="A1482" t="str">
            <v>Schuyler-IL201480</v>
          </cell>
          <cell r="B1482">
            <v>32700</v>
          </cell>
          <cell r="C1482">
            <v>37350</v>
          </cell>
          <cell r="D1482">
            <v>42000</v>
          </cell>
          <cell r="E1482">
            <v>46650</v>
          </cell>
          <cell r="F1482">
            <v>50400</v>
          </cell>
          <cell r="G1482">
            <v>54150</v>
          </cell>
          <cell r="H1482">
            <v>57850</v>
          </cell>
          <cell r="I1482">
            <v>61600</v>
          </cell>
        </row>
        <row r="1483">
          <cell r="A1483" t="str">
            <v>Scott-IL201480</v>
          </cell>
          <cell r="B1483">
            <v>37100</v>
          </cell>
          <cell r="C1483">
            <v>42400</v>
          </cell>
          <cell r="D1483">
            <v>47700</v>
          </cell>
          <cell r="E1483">
            <v>52950</v>
          </cell>
          <cell r="F1483">
            <v>57200</v>
          </cell>
          <cell r="G1483">
            <v>61450</v>
          </cell>
          <cell r="H1483">
            <v>65700</v>
          </cell>
          <cell r="I1483">
            <v>69900</v>
          </cell>
        </row>
        <row r="1484">
          <cell r="A1484" t="str">
            <v>Shelby-IL201480</v>
          </cell>
          <cell r="B1484">
            <v>33600</v>
          </cell>
          <cell r="C1484">
            <v>38400</v>
          </cell>
          <cell r="D1484">
            <v>43200</v>
          </cell>
          <cell r="E1484">
            <v>48000</v>
          </cell>
          <cell r="F1484">
            <v>51850</v>
          </cell>
          <cell r="G1484">
            <v>55700</v>
          </cell>
          <cell r="H1484">
            <v>59550</v>
          </cell>
          <cell r="I1484">
            <v>63400</v>
          </cell>
        </row>
        <row r="1485">
          <cell r="A1485" t="str">
            <v>Stark-IL201480</v>
          </cell>
          <cell r="B1485">
            <v>35700</v>
          </cell>
          <cell r="C1485">
            <v>40800</v>
          </cell>
          <cell r="D1485">
            <v>45900</v>
          </cell>
          <cell r="E1485">
            <v>50950</v>
          </cell>
          <cell r="F1485">
            <v>55050</v>
          </cell>
          <cell r="G1485">
            <v>59150</v>
          </cell>
          <cell r="H1485">
            <v>63200</v>
          </cell>
          <cell r="I1485">
            <v>67300</v>
          </cell>
        </row>
        <row r="1486">
          <cell r="A1486" t="str">
            <v>Stephenson-IL201480</v>
          </cell>
          <cell r="B1486">
            <v>32950</v>
          </cell>
          <cell r="C1486">
            <v>37650</v>
          </cell>
          <cell r="D1486">
            <v>42350</v>
          </cell>
          <cell r="E1486">
            <v>47050</v>
          </cell>
          <cell r="F1486">
            <v>50850</v>
          </cell>
          <cell r="G1486">
            <v>54600</v>
          </cell>
          <cell r="H1486">
            <v>58350</v>
          </cell>
          <cell r="I1486">
            <v>62150</v>
          </cell>
        </row>
        <row r="1487">
          <cell r="A1487" t="str">
            <v>Tazewell-IL201480</v>
          </cell>
          <cell r="B1487">
            <v>35700</v>
          </cell>
          <cell r="C1487">
            <v>40800</v>
          </cell>
          <cell r="D1487">
            <v>45900</v>
          </cell>
          <cell r="E1487">
            <v>50950</v>
          </cell>
          <cell r="F1487">
            <v>55050</v>
          </cell>
          <cell r="G1487">
            <v>59150</v>
          </cell>
          <cell r="H1487">
            <v>63200</v>
          </cell>
          <cell r="I1487">
            <v>67300</v>
          </cell>
        </row>
        <row r="1488">
          <cell r="A1488" t="str">
            <v>Union-IL201480</v>
          </cell>
          <cell r="B1488">
            <v>32700</v>
          </cell>
          <cell r="C1488">
            <v>37350</v>
          </cell>
          <cell r="D1488">
            <v>42000</v>
          </cell>
          <cell r="E1488">
            <v>46650</v>
          </cell>
          <cell r="F1488">
            <v>50400</v>
          </cell>
          <cell r="G1488">
            <v>54150</v>
          </cell>
          <cell r="H1488">
            <v>57850</v>
          </cell>
          <cell r="I1488">
            <v>61600</v>
          </cell>
        </row>
        <row r="1489">
          <cell r="A1489" t="str">
            <v>Vermilion-IL201480</v>
          </cell>
          <cell r="B1489">
            <v>32700</v>
          </cell>
          <cell r="C1489">
            <v>37350</v>
          </cell>
          <cell r="D1489">
            <v>42000</v>
          </cell>
          <cell r="E1489">
            <v>46650</v>
          </cell>
          <cell r="F1489">
            <v>50400</v>
          </cell>
          <cell r="G1489">
            <v>54150</v>
          </cell>
          <cell r="H1489">
            <v>57850</v>
          </cell>
          <cell r="I1489">
            <v>61600</v>
          </cell>
        </row>
        <row r="1490">
          <cell r="A1490" t="str">
            <v>Wabash-IL201480</v>
          </cell>
          <cell r="B1490">
            <v>33250</v>
          </cell>
          <cell r="C1490">
            <v>38000</v>
          </cell>
          <cell r="D1490">
            <v>42750</v>
          </cell>
          <cell r="E1490">
            <v>47450</v>
          </cell>
          <cell r="F1490">
            <v>51250</v>
          </cell>
          <cell r="G1490">
            <v>55050</v>
          </cell>
          <cell r="H1490">
            <v>58850</v>
          </cell>
          <cell r="I1490">
            <v>62650</v>
          </cell>
        </row>
        <row r="1491">
          <cell r="A1491" t="str">
            <v>Warren-IL201480</v>
          </cell>
          <cell r="B1491">
            <v>32700</v>
          </cell>
          <cell r="C1491">
            <v>37350</v>
          </cell>
          <cell r="D1491">
            <v>42000</v>
          </cell>
          <cell r="E1491">
            <v>46650</v>
          </cell>
          <cell r="F1491">
            <v>50400</v>
          </cell>
          <cell r="G1491">
            <v>54150</v>
          </cell>
          <cell r="H1491">
            <v>57850</v>
          </cell>
          <cell r="I1491">
            <v>61600</v>
          </cell>
        </row>
        <row r="1492">
          <cell r="A1492" t="str">
            <v>Washington-IL201480</v>
          </cell>
          <cell r="B1492">
            <v>37800</v>
          </cell>
          <cell r="C1492">
            <v>43200</v>
          </cell>
          <cell r="D1492">
            <v>48600</v>
          </cell>
          <cell r="E1492">
            <v>54000</v>
          </cell>
          <cell r="F1492">
            <v>58350</v>
          </cell>
          <cell r="G1492">
            <v>62650</v>
          </cell>
          <cell r="H1492">
            <v>67000</v>
          </cell>
          <cell r="I1492">
            <v>71300</v>
          </cell>
        </row>
        <row r="1493">
          <cell r="A1493" t="str">
            <v>Wayne-IL201480</v>
          </cell>
          <cell r="B1493">
            <v>32700</v>
          </cell>
          <cell r="C1493">
            <v>37350</v>
          </cell>
          <cell r="D1493">
            <v>42000</v>
          </cell>
          <cell r="E1493">
            <v>46650</v>
          </cell>
          <cell r="F1493">
            <v>50400</v>
          </cell>
          <cell r="G1493">
            <v>54150</v>
          </cell>
          <cell r="H1493">
            <v>57850</v>
          </cell>
          <cell r="I1493">
            <v>61600</v>
          </cell>
        </row>
        <row r="1494">
          <cell r="A1494" t="str">
            <v>White-IL201480</v>
          </cell>
          <cell r="B1494">
            <v>32700</v>
          </cell>
          <cell r="C1494">
            <v>37350</v>
          </cell>
          <cell r="D1494">
            <v>42000</v>
          </cell>
          <cell r="E1494">
            <v>46650</v>
          </cell>
          <cell r="F1494">
            <v>50400</v>
          </cell>
          <cell r="G1494">
            <v>54150</v>
          </cell>
          <cell r="H1494">
            <v>57850</v>
          </cell>
          <cell r="I1494">
            <v>61600</v>
          </cell>
        </row>
        <row r="1495">
          <cell r="A1495" t="str">
            <v>Whiteside-IL201480</v>
          </cell>
          <cell r="B1495">
            <v>32700</v>
          </cell>
          <cell r="C1495">
            <v>37350</v>
          </cell>
          <cell r="D1495">
            <v>42000</v>
          </cell>
          <cell r="E1495">
            <v>46650</v>
          </cell>
          <cell r="F1495">
            <v>50400</v>
          </cell>
          <cell r="G1495">
            <v>54150</v>
          </cell>
          <cell r="H1495">
            <v>57850</v>
          </cell>
          <cell r="I1495">
            <v>61600</v>
          </cell>
        </row>
        <row r="1496">
          <cell r="A1496" t="str">
            <v>Will-IL201480</v>
          </cell>
          <cell r="B1496">
            <v>40550</v>
          </cell>
          <cell r="C1496">
            <v>46350</v>
          </cell>
          <cell r="D1496">
            <v>52150</v>
          </cell>
          <cell r="E1496">
            <v>57900</v>
          </cell>
          <cell r="F1496">
            <v>62550</v>
          </cell>
          <cell r="G1496">
            <v>67200</v>
          </cell>
          <cell r="H1496">
            <v>71800</v>
          </cell>
          <cell r="I1496">
            <v>76450</v>
          </cell>
        </row>
        <row r="1497">
          <cell r="A1497" t="str">
            <v>Williamson-IL201480</v>
          </cell>
          <cell r="B1497">
            <v>32700</v>
          </cell>
          <cell r="C1497">
            <v>37350</v>
          </cell>
          <cell r="D1497">
            <v>42000</v>
          </cell>
          <cell r="E1497">
            <v>46650</v>
          </cell>
          <cell r="F1497">
            <v>50400</v>
          </cell>
          <cell r="G1497">
            <v>54150</v>
          </cell>
          <cell r="H1497">
            <v>57850</v>
          </cell>
          <cell r="I1497">
            <v>61600</v>
          </cell>
        </row>
        <row r="1498">
          <cell r="A1498" t="str">
            <v>Winnebago-IL201480</v>
          </cell>
          <cell r="B1498">
            <v>32700</v>
          </cell>
          <cell r="C1498">
            <v>37350</v>
          </cell>
          <cell r="D1498">
            <v>42000</v>
          </cell>
          <cell r="E1498">
            <v>46650</v>
          </cell>
          <cell r="F1498">
            <v>50400</v>
          </cell>
          <cell r="G1498">
            <v>54150</v>
          </cell>
          <cell r="H1498">
            <v>57850</v>
          </cell>
          <cell r="I1498">
            <v>61600</v>
          </cell>
        </row>
        <row r="1499">
          <cell r="A1499" t="str">
            <v>Woodford-IL201480</v>
          </cell>
          <cell r="B1499">
            <v>35700</v>
          </cell>
          <cell r="C1499">
            <v>40800</v>
          </cell>
          <cell r="D1499">
            <v>45900</v>
          </cell>
          <cell r="E1499">
            <v>50950</v>
          </cell>
          <cell r="F1499">
            <v>55050</v>
          </cell>
          <cell r="G1499">
            <v>59150</v>
          </cell>
          <cell r="H1499">
            <v>63200</v>
          </cell>
          <cell r="I1499">
            <v>67300</v>
          </cell>
        </row>
        <row r="1500">
          <cell r="A1500" t="str">
            <v>Adams-IN201480</v>
          </cell>
          <cell r="B1500">
            <v>32150</v>
          </cell>
          <cell r="C1500">
            <v>36750</v>
          </cell>
          <cell r="D1500">
            <v>41350</v>
          </cell>
          <cell r="E1500">
            <v>45900</v>
          </cell>
          <cell r="F1500">
            <v>49600</v>
          </cell>
          <cell r="G1500">
            <v>53250</v>
          </cell>
          <cell r="H1500">
            <v>56950</v>
          </cell>
          <cell r="I1500">
            <v>60600</v>
          </cell>
        </row>
        <row r="1501">
          <cell r="A1501" t="str">
            <v>Allen-IN201480</v>
          </cell>
          <cell r="B1501">
            <v>33150</v>
          </cell>
          <cell r="C1501">
            <v>37900</v>
          </cell>
          <cell r="D1501">
            <v>42650</v>
          </cell>
          <cell r="E1501">
            <v>47350</v>
          </cell>
          <cell r="F1501">
            <v>51150</v>
          </cell>
          <cell r="G1501">
            <v>54950</v>
          </cell>
          <cell r="H1501">
            <v>58750</v>
          </cell>
          <cell r="I1501">
            <v>62550</v>
          </cell>
        </row>
        <row r="1502">
          <cell r="A1502" t="str">
            <v>Bartholomew-IN201480</v>
          </cell>
          <cell r="B1502">
            <v>37450</v>
          </cell>
          <cell r="C1502">
            <v>42800</v>
          </cell>
          <cell r="D1502">
            <v>48150</v>
          </cell>
          <cell r="E1502">
            <v>53500</v>
          </cell>
          <cell r="F1502">
            <v>57800</v>
          </cell>
          <cell r="G1502">
            <v>62100</v>
          </cell>
          <cell r="H1502">
            <v>66350</v>
          </cell>
          <cell r="I1502">
            <v>70650</v>
          </cell>
        </row>
        <row r="1503">
          <cell r="A1503" t="str">
            <v>Benton-IN201480</v>
          </cell>
          <cell r="B1503">
            <v>34550</v>
          </cell>
          <cell r="C1503">
            <v>39450</v>
          </cell>
          <cell r="D1503">
            <v>44400</v>
          </cell>
          <cell r="E1503">
            <v>49300</v>
          </cell>
          <cell r="F1503">
            <v>53250</v>
          </cell>
          <cell r="G1503">
            <v>57200</v>
          </cell>
          <cell r="H1503">
            <v>61150</v>
          </cell>
          <cell r="I1503">
            <v>65100</v>
          </cell>
        </row>
        <row r="1504">
          <cell r="A1504" t="str">
            <v>Blackford-IN201480</v>
          </cell>
          <cell r="B1504">
            <v>29650</v>
          </cell>
          <cell r="C1504">
            <v>33850</v>
          </cell>
          <cell r="D1504">
            <v>38100</v>
          </cell>
          <cell r="E1504">
            <v>42300</v>
          </cell>
          <cell r="F1504">
            <v>45700</v>
          </cell>
          <cell r="G1504">
            <v>49100</v>
          </cell>
          <cell r="H1504">
            <v>52500</v>
          </cell>
          <cell r="I1504">
            <v>55850</v>
          </cell>
        </row>
        <row r="1505">
          <cell r="A1505" t="str">
            <v>Boone-IN201480</v>
          </cell>
          <cell r="B1505">
            <v>36050</v>
          </cell>
          <cell r="C1505">
            <v>41200</v>
          </cell>
          <cell r="D1505">
            <v>46350</v>
          </cell>
          <cell r="E1505">
            <v>51450</v>
          </cell>
          <cell r="F1505">
            <v>55600</v>
          </cell>
          <cell r="G1505">
            <v>59700</v>
          </cell>
          <cell r="H1505">
            <v>63800</v>
          </cell>
          <cell r="I1505">
            <v>67950</v>
          </cell>
        </row>
        <row r="1506">
          <cell r="A1506" t="str">
            <v>Brown-IN201480</v>
          </cell>
          <cell r="B1506">
            <v>36050</v>
          </cell>
          <cell r="C1506">
            <v>41200</v>
          </cell>
          <cell r="D1506">
            <v>46350</v>
          </cell>
          <cell r="E1506">
            <v>51450</v>
          </cell>
          <cell r="F1506">
            <v>55600</v>
          </cell>
          <cell r="G1506">
            <v>59700</v>
          </cell>
          <cell r="H1506">
            <v>63800</v>
          </cell>
          <cell r="I1506">
            <v>67950</v>
          </cell>
        </row>
        <row r="1507">
          <cell r="A1507" t="str">
            <v>Carroll-IN201480</v>
          </cell>
          <cell r="B1507">
            <v>35650</v>
          </cell>
          <cell r="C1507">
            <v>40750</v>
          </cell>
          <cell r="D1507">
            <v>45850</v>
          </cell>
          <cell r="E1507">
            <v>50900</v>
          </cell>
          <cell r="F1507">
            <v>55000</v>
          </cell>
          <cell r="G1507">
            <v>59050</v>
          </cell>
          <cell r="H1507">
            <v>63150</v>
          </cell>
          <cell r="I1507">
            <v>67200</v>
          </cell>
        </row>
        <row r="1508">
          <cell r="A1508" t="str">
            <v>Cass-IN201480</v>
          </cell>
          <cell r="B1508">
            <v>29750</v>
          </cell>
          <cell r="C1508">
            <v>34000</v>
          </cell>
          <cell r="D1508">
            <v>38250</v>
          </cell>
          <cell r="E1508">
            <v>42500</v>
          </cell>
          <cell r="F1508">
            <v>45900</v>
          </cell>
          <cell r="G1508">
            <v>49300</v>
          </cell>
          <cell r="H1508">
            <v>52700</v>
          </cell>
          <cell r="I1508">
            <v>56100</v>
          </cell>
        </row>
        <row r="1509">
          <cell r="A1509" t="str">
            <v>Clark-IN201480</v>
          </cell>
          <cell r="B1509">
            <v>35700</v>
          </cell>
          <cell r="C1509">
            <v>40800</v>
          </cell>
          <cell r="D1509">
            <v>45900</v>
          </cell>
          <cell r="E1509">
            <v>50950</v>
          </cell>
          <cell r="F1509">
            <v>55050</v>
          </cell>
          <cell r="G1509">
            <v>59150</v>
          </cell>
          <cell r="H1509">
            <v>63200</v>
          </cell>
          <cell r="I1509">
            <v>67300</v>
          </cell>
        </row>
        <row r="1510">
          <cell r="A1510" t="str">
            <v>Clay-IN201480</v>
          </cell>
          <cell r="B1510">
            <v>31500</v>
          </cell>
          <cell r="C1510">
            <v>36000</v>
          </cell>
          <cell r="D1510">
            <v>40500</v>
          </cell>
          <cell r="E1510">
            <v>44950</v>
          </cell>
          <cell r="F1510">
            <v>48550</v>
          </cell>
          <cell r="G1510">
            <v>52150</v>
          </cell>
          <cell r="H1510">
            <v>55750</v>
          </cell>
          <cell r="I1510">
            <v>59350</v>
          </cell>
        </row>
        <row r="1511">
          <cell r="A1511" t="str">
            <v>Clinton-IN201480</v>
          </cell>
          <cell r="B1511">
            <v>33550</v>
          </cell>
          <cell r="C1511">
            <v>38350</v>
          </cell>
          <cell r="D1511">
            <v>43150</v>
          </cell>
          <cell r="E1511">
            <v>47900</v>
          </cell>
          <cell r="F1511">
            <v>51750</v>
          </cell>
          <cell r="G1511">
            <v>55600</v>
          </cell>
          <cell r="H1511">
            <v>59400</v>
          </cell>
          <cell r="I1511">
            <v>63250</v>
          </cell>
        </row>
        <row r="1512">
          <cell r="A1512" t="str">
            <v>Crawford-IN201480</v>
          </cell>
          <cell r="B1512">
            <v>29650</v>
          </cell>
          <cell r="C1512">
            <v>33850</v>
          </cell>
          <cell r="D1512">
            <v>38100</v>
          </cell>
          <cell r="E1512">
            <v>42300</v>
          </cell>
          <cell r="F1512">
            <v>45700</v>
          </cell>
          <cell r="G1512">
            <v>49100</v>
          </cell>
          <cell r="H1512">
            <v>52500</v>
          </cell>
          <cell r="I1512">
            <v>55850</v>
          </cell>
        </row>
        <row r="1513">
          <cell r="A1513" t="str">
            <v>Daviess-IN201480</v>
          </cell>
          <cell r="B1513">
            <v>31300</v>
          </cell>
          <cell r="C1513">
            <v>35750</v>
          </cell>
          <cell r="D1513">
            <v>40200</v>
          </cell>
          <cell r="E1513">
            <v>44650</v>
          </cell>
          <cell r="F1513">
            <v>48250</v>
          </cell>
          <cell r="G1513">
            <v>51800</v>
          </cell>
          <cell r="H1513">
            <v>55400</v>
          </cell>
          <cell r="I1513">
            <v>58950</v>
          </cell>
        </row>
        <row r="1514">
          <cell r="A1514" t="str">
            <v>Dearborn-IN201480</v>
          </cell>
          <cell r="B1514">
            <v>38400</v>
          </cell>
          <cell r="C1514">
            <v>43850</v>
          </cell>
          <cell r="D1514">
            <v>49350</v>
          </cell>
          <cell r="E1514">
            <v>54800</v>
          </cell>
          <cell r="F1514">
            <v>59200</v>
          </cell>
          <cell r="G1514">
            <v>63600</v>
          </cell>
          <cell r="H1514">
            <v>68000</v>
          </cell>
          <cell r="I1514">
            <v>72350</v>
          </cell>
        </row>
        <row r="1515">
          <cell r="A1515" t="str">
            <v>Decatur-IN201480</v>
          </cell>
          <cell r="B1515">
            <v>31850</v>
          </cell>
          <cell r="C1515">
            <v>36400</v>
          </cell>
          <cell r="D1515">
            <v>40950</v>
          </cell>
          <cell r="E1515">
            <v>45450</v>
          </cell>
          <cell r="F1515">
            <v>49100</v>
          </cell>
          <cell r="G1515">
            <v>52750</v>
          </cell>
          <cell r="H1515">
            <v>56400</v>
          </cell>
          <cell r="I1515">
            <v>60000</v>
          </cell>
        </row>
        <row r="1516">
          <cell r="A1516" t="str">
            <v>DeKalb-IN201480</v>
          </cell>
          <cell r="B1516">
            <v>31850</v>
          </cell>
          <cell r="C1516">
            <v>36400</v>
          </cell>
          <cell r="D1516">
            <v>40950</v>
          </cell>
          <cell r="E1516">
            <v>45500</v>
          </cell>
          <cell r="F1516">
            <v>49150</v>
          </cell>
          <cell r="G1516">
            <v>52800</v>
          </cell>
          <cell r="H1516">
            <v>56450</v>
          </cell>
          <cell r="I1516">
            <v>60100</v>
          </cell>
        </row>
        <row r="1517">
          <cell r="A1517" t="str">
            <v>Delaware-IN201480</v>
          </cell>
          <cell r="B1517">
            <v>29650</v>
          </cell>
          <cell r="C1517">
            <v>33850</v>
          </cell>
          <cell r="D1517">
            <v>38100</v>
          </cell>
          <cell r="E1517">
            <v>42300</v>
          </cell>
          <cell r="F1517">
            <v>45700</v>
          </cell>
          <cell r="G1517">
            <v>49100</v>
          </cell>
          <cell r="H1517">
            <v>52500</v>
          </cell>
          <cell r="I1517">
            <v>55850</v>
          </cell>
        </row>
        <row r="1518">
          <cell r="A1518" t="str">
            <v>Dubois-IN201480</v>
          </cell>
          <cell r="B1518">
            <v>37800</v>
          </cell>
          <cell r="C1518">
            <v>43200</v>
          </cell>
          <cell r="D1518">
            <v>48600</v>
          </cell>
          <cell r="E1518">
            <v>54000</v>
          </cell>
          <cell r="F1518">
            <v>58350</v>
          </cell>
          <cell r="G1518">
            <v>62650</v>
          </cell>
          <cell r="H1518">
            <v>67000</v>
          </cell>
          <cell r="I1518">
            <v>71300</v>
          </cell>
        </row>
        <row r="1519">
          <cell r="A1519" t="str">
            <v>Elkhart-IN201480</v>
          </cell>
          <cell r="B1519">
            <v>31000</v>
          </cell>
          <cell r="C1519">
            <v>35400</v>
          </cell>
          <cell r="D1519">
            <v>39850</v>
          </cell>
          <cell r="E1519">
            <v>44250</v>
          </cell>
          <cell r="F1519">
            <v>47800</v>
          </cell>
          <cell r="G1519">
            <v>51350</v>
          </cell>
          <cell r="H1519">
            <v>54900</v>
          </cell>
          <cell r="I1519">
            <v>58450</v>
          </cell>
        </row>
        <row r="1520">
          <cell r="A1520" t="str">
            <v>Fayette-IN201480</v>
          </cell>
          <cell r="B1520">
            <v>29650</v>
          </cell>
          <cell r="C1520">
            <v>33850</v>
          </cell>
          <cell r="D1520">
            <v>38100</v>
          </cell>
          <cell r="E1520">
            <v>42300</v>
          </cell>
          <cell r="F1520">
            <v>45700</v>
          </cell>
          <cell r="G1520">
            <v>49100</v>
          </cell>
          <cell r="H1520">
            <v>52500</v>
          </cell>
          <cell r="I1520">
            <v>55850</v>
          </cell>
        </row>
        <row r="1521">
          <cell r="A1521" t="str">
            <v>Floyd-IN201480</v>
          </cell>
          <cell r="B1521">
            <v>35700</v>
          </cell>
          <cell r="C1521">
            <v>40800</v>
          </cell>
          <cell r="D1521">
            <v>45900</v>
          </cell>
          <cell r="E1521">
            <v>50950</v>
          </cell>
          <cell r="F1521">
            <v>55050</v>
          </cell>
          <cell r="G1521">
            <v>59150</v>
          </cell>
          <cell r="H1521">
            <v>63200</v>
          </cell>
          <cell r="I1521">
            <v>67300</v>
          </cell>
        </row>
        <row r="1522">
          <cell r="A1522" t="str">
            <v>Fountain-IN201480</v>
          </cell>
          <cell r="B1522">
            <v>31200</v>
          </cell>
          <cell r="C1522">
            <v>35650</v>
          </cell>
          <cell r="D1522">
            <v>40100</v>
          </cell>
          <cell r="E1522">
            <v>44550</v>
          </cell>
          <cell r="F1522">
            <v>48150</v>
          </cell>
          <cell r="G1522">
            <v>51700</v>
          </cell>
          <cell r="H1522">
            <v>55250</v>
          </cell>
          <cell r="I1522">
            <v>58850</v>
          </cell>
        </row>
        <row r="1523">
          <cell r="A1523" t="str">
            <v>Franklin-IN201480</v>
          </cell>
          <cell r="B1523">
            <v>38400</v>
          </cell>
          <cell r="C1523">
            <v>43850</v>
          </cell>
          <cell r="D1523">
            <v>49350</v>
          </cell>
          <cell r="E1523">
            <v>54800</v>
          </cell>
          <cell r="F1523">
            <v>59200</v>
          </cell>
          <cell r="G1523">
            <v>63600</v>
          </cell>
          <cell r="H1523">
            <v>68000</v>
          </cell>
          <cell r="I1523">
            <v>72350</v>
          </cell>
        </row>
        <row r="1524">
          <cell r="A1524" t="str">
            <v>Fulton-IN201480</v>
          </cell>
          <cell r="B1524">
            <v>30000</v>
          </cell>
          <cell r="C1524">
            <v>34250</v>
          </cell>
          <cell r="D1524">
            <v>38550</v>
          </cell>
          <cell r="E1524">
            <v>42800</v>
          </cell>
          <cell r="F1524">
            <v>46250</v>
          </cell>
          <cell r="G1524">
            <v>49650</v>
          </cell>
          <cell r="H1524">
            <v>53100</v>
          </cell>
          <cell r="I1524">
            <v>56500</v>
          </cell>
        </row>
        <row r="1525">
          <cell r="A1525" t="str">
            <v>Gibson-IN201480</v>
          </cell>
          <cell r="B1525">
            <v>36150</v>
          </cell>
          <cell r="C1525">
            <v>41300</v>
          </cell>
          <cell r="D1525">
            <v>46450</v>
          </cell>
          <cell r="E1525">
            <v>51600</v>
          </cell>
          <cell r="F1525">
            <v>55750</v>
          </cell>
          <cell r="G1525">
            <v>59900</v>
          </cell>
          <cell r="H1525">
            <v>64000</v>
          </cell>
          <cell r="I1525">
            <v>68150</v>
          </cell>
        </row>
        <row r="1526">
          <cell r="A1526" t="str">
            <v>Grant-IN201480</v>
          </cell>
          <cell r="B1526">
            <v>29650</v>
          </cell>
          <cell r="C1526">
            <v>33850</v>
          </cell>
          <cell r="D1526">
            <v>38100</v>
          </cell>
          <cell r="E1526">
            <v>42300</v>
          </cell>
          <cell r="F1526">
            <v>45700</v>
          </cell>
          <cell r="G1526">
            <v>49100</v>
          </cell>
          <cell r="H1526">
            <v>52500</v>
          </cell>
          <cell r="I1526">
            <v>55850</v>
          </cell>
        </row>
        <row r="1527">
          <cell r="A1527" t="str">
            <v>Greene-IN201480</v>
          </cell>
          <cell r="B1527">
            <v>31300</v>
          </cell>
          <cell r="C1527">
            <v>35750</v>
          </cell>
          <cell r="D1527">
            <v>40200</v>
          </cell>
          <cell r="E1527">
            <v>44650</v>
          </cell>
          <cell r="F1527">
            <v>48250</v>
          </cell>
          <cell r="G1527">
            <v>51800</v>
          </cell>
          <cell r="H1527">
            <v>55400</v>
          </cell>
          <cell r="I1527">
            <v>58950</v>
          </cell>
        </row>
        <row r="1528">
          <cell r="A1528" t="str">
            <v>Hamilton-IN201480</v>
          </cell>
          <cell r="B1528">
            <v>36050</v>
          </cell>
          <cell r="C1528">
            <v>41200</v>
          </cell>
          <cell r="D1528">
            <v>46350</v>
          </cell>
          <cell r="E1528">
            <v>51450</v>
          </cell>
          <cell r="F1528">
            <v>55600</v>
          </cell>
          <cell r="G1528">
            <v>59700</v>
          </cell>
          <cell r="H1528">
            <v>63800</v>
          </cell>
          <cell r="I1528">
            <v>67950</v>
          </cell>
        </row>
        <row r="1529">
          <cell r="A1529" t="str">
            <v>Hancock-IN201480</v>
          </cell>
          <cell r="B1529">
            <v>36050</v>
          </cell>
          <cell r="C1529">
            <v>41200</v>
          </cell>
          <cell r="D1529">
            <v>46350</v>
          </cell>
          <cell r="E1529">
            <v>51450</v>
          </cell>
          <cell r="F1529">
            <v>55600</v>
          </cell>
          <cell r="G1529">
            <v>59700</v>
          </cell>
          <cell r="H1529">
            <v>63800</v>
          </cell>
          <cell r="I1529">
            <v>67950</v>
          </cell>
        </row>
        <row r="1530">
          <cell r="A1530" t="str">
            <v>Harrison-IN201480</v>
          </cell>
          <cell r="B1530">
            <v>35700</v>
          </cell>
          <cell r="C1530">
            <v>40800</v>
          </cell>
          <cell r="D1530">
            <v>45900</v>
          </cell>
          <cell r="E1530">
            <v>50950</v>
          </cell>
          <cell r="F1530">
            <v>55050</v>
          </cell>
          <cell r="G1530">
            <v>59150</v>
          </cell>
          <cell r="H1530">
            <v>63200</v>
          </cell>
          <cell r="I1530">
            <v>67300</v>
          </cell>
        </row>
        <row r="1531">
          <cell r="A1531" t="str">
            <v>Hendricks-IN201480</v>
          </cell>
          <cell r="B1531">
            <v>36050</v>
          </cell>
          <cell r="C1531">
            <v>41200</v>
          </cell>
          <cell r="D1531">
            <v>46350</v>
          </cell>
          <cell r="E1531">
            <v>51450</v>
          </cell>
          <cell r="F1531">
            <v>55600</v>
          </cell>
          <cell r="G1531">
            <v>59700</v>
          </cell>
          <cell r="H1531">
            <v>63800</v>
          </cell>
          <cell r="I1531">
            <v>67950</v>
          </cell>
        </row>
        <row r="1532">
          <cell r="A1532" t="str">
            <v>Henry-IN201480</v>
          </cell>
          <cell r="B1532">
            <v>30100</v>
          </cell>
          <cell r="C1532">
            <v>34400</v>
          </cell>
          <cell r="D1532">
            <v>38700</v>
          </cell>
          <cell r="E1532">
            <v>42950</v>
          </cell>
          <cell r="F1532">
            <v>46400</v>
          </cell>
          <cell r="G1532">
            <v>49850</v>
          </cell>
          <cell r="H1532">
            <v>53300</v>
          </cell>
          <cell r="I1532">
            <v>56700</v>
          </cell>
        </row>
        <row r="1533">
          <cell r="A1533" t="str">
            <v>Howard-IN201480</v>
          </cell>
          <cell r="B1533">
            <v>32000</v>
          </cell>
          <cell r="C1533">
            <v>36600</v>
          </cell>
          <cell r="D1533">
            <v>41150</v>
          </cell>
          <cell r="E1533">
            <v>45700</v>
          </cell>
          <cell r="F1533">
            <v>49400</v>
          </cell>
          <cell r="G1533">
            <v>53050</v>
          </cell>
          <cell r="H1533">
            <v>56700</v>
          </cell>
          <cell r="I1533">
            <v>60350</v>
          </cell>
        </row>
        <row r="1534">
          <cell r="A1534" t="str">
            <v>Huntington-IN201480</v>
          </cell>
          <cell r="B1534">
            <v>33350</v>
          </cell>
          <cell r="C1534">
            <v>38100</v>
          </cell>
          <cell r="D1534">
            <v>42850</v>
          </cell>
          <cell r="E1534">
            <v>47600</v>
          </cell>
          <cell r="F1534">
            <v>51450</v>
          </cell>
          <cell r="G1534">
            <v>55250</v>
          </cell>
          <cell r="H1534">
            <v>59050</v>
          </cell>
          <cell r="I1534">
            <v>62850</v>
          </cell>
        </row>
        <row r="1535">
          <cell r="A1535" t="str">
            <v>Jackson-IN201480</v>
          </cell>
          <cell r="B1535">
            <v>31550</v>
          </cell>
          <cell r="C1535">
            <v>36050</v>
          </cell>
          <cell r="D1535">
            <v>40550</v>
          </cell>
          <cell r="E1535">
            <v>45050</v>
          </cell>
          <cell r="F1535">
            <v>48700</v>
          </cell>
          <cell r="G1535">
            <v>52300</v>
          </cell>
          <cell r="H1535">
            <v>55900</v>
          </cell>
          <cell r="I1535">
            <v>59500</v>
          </cell>
        </row>
        <row r="1536">
          <cell r="A1536" t="str">
            <v>Jasper-IN201480</v>
          </cell>
          <cell r="B1536">
            <v>37900</v>
          </cell>
          <cell r="C1536">
            <v>43300</v>
          </cell>
          <cell r="D1536">
            <v>48700</v>
          </cell>
          <cell r="E1536">
            <v>54100</v>
          </cell>
          <cell r="F1536">
            <v>58450</v>
          </cell>
          <cell r="G1536">
            <v>62800</v>
          </cell>
          <cell r="H1536">
            <v>67100</v>
          </cell>
          <cell r="I1536">
            <v>71450</v>
          </cell>
        </row>
        <row r="1537">
          <cell r="A1537" t="str">
            <v>Jay-IN201480</v>
          </cell>
          <cell r="B1537">
            <v>29650</v>
          </cell>
          <cell r="C1537">
            <v>33850</v>
          </cell>
          <cell r="D1537">
            <v>38100</v>
          </cell>
          <cell r="E1537">
            <v>42300</v>
          </cell>
          <cell r="F1537">
            <v>45700</v>
          </cell>
          <cell r="G1537">
            <v>49100</v>
          </cell>
          <cell r="H1537">
            <v>52500</v>
          </cell>
          <cell r="I1537">
            <v>55850</v>
          </cell>
        </row>
        <row r="1538">
          <cell r="A1538" t="str">
            <v>Jefferson-IN201480</v>
          </cell>
          <cell r="B1538">
            <v>31150</v>
          </cell>
          <cell r="C1538">
            <v>35600</v>
          </cell>
          <cell r="D1538">
            <v>40050</v>
          </cell>
          <cell r="E1538">
            <v>44500</v>
          </cell>
          <cell r="F1538">
            <v>48100</v>
          </cell>
          <cell r="G1538">
            <v>51650</v>
          </cell>
          <cell r="H1538">
            <v>55200</v>
          </cell>
          <cell r="I1538">
            <v>58750</v>
          </cell>
        </row>
        <row r="1539">
          <cell r="A1539" t="str">
            <v>Jennings-IN201480</v>
          </cell>
          <cell r="B1539">
            <v>29650</v>
          </cell>
          <cell r="C1539">
            <v>33850</v>
          </cell>
          <cell r="D1539">
            <v>38100</v>
          </cell>
          <cell r="E1539">
            <v>42300</v>
          </cell>
          <cell r="F1539">
            <v>45700</v>
          </cell>
          <cell r="G1539">
            <v>49100</v>
          </cell>
          <cell r="H1539">
            <v>52500</v>
          </cell>
          <cell r="I1539">
            <v>55850</v>
          </cell>
        </row>
        <row r="1540">
          <cell r="A1540" t="str">
            <v>Johnson-IN201480</v>
          </cell>
          <cell r="B1540">
            <v>36050</v>
          </cell>
          <cell r="C1540">
            <v>41200</v>
          </cell>
          <cell r="D1540">
            <v>46350</v>
          </cell>
          <cell r="E1540">
            <v>51450</v>
          </cell>
          <cell r="F1540">
            <v>55600</v>
          </cell>
          <cell r="G1540">
            <v>59700</v>
          </cell>
          <cell r="H1540">
            <v>63800</v>
          </cell>
          <cell r="I1540">
            <v>67950</v>
          </cell>
        </row>
        <row r="1541">
          <cell r="A1541" t="str">
            <v>Knox-IN201480</v>
          </cell>
          <cell r="B1541">
            <v>31050</v>
          </cell>
          <cell r="C1541">
            <v>35450</v>
          </cell>
          <cell r="D1541">
            <v>39900</v>
          </cell>
          <cell r="E1541">
            <v>44300</v>
          </cell>
          <cell r="F1541">
            <v>47850</v>
          </cell>
          <cell r="G1541">
            <v>51400</v>
          </cell>
          <cell r="H1541">
            <v>54950</v>
          </cell>
          <cell r="I1541">
            <v>58500</v>
          </cell>
        </row>
        <row r="1542">
          <cell r="A1542" t="str">
            <v>Kosciusko-IN201480</v>
          </cell>
          <cell r="B1542">
            <v>33600</v>
          </cell>
          <cell r="C1542">
            <v>38400</v>
          </cell>
          <cell r="D1542">
            <v>43200</v>
          </cell>
          <cell r="E1542">
            <v>48000</v>
          </cell>
          <cell r="F1542">
            <v>51850</v>
          </cell>
          <cell r="G1542">
            <v>55700</v>
          </cell>
          <cell r="H1542">
            <v>59550</v>
          </cell>
          <cell r="I1542">
            <v>63400</v>
          </cell>
        </row>
        <row r="1543">
          <cell r="A1543" t="str">
            <v>LaGrange-IN201480</v>
          </cell>
          <cell r="B1543">
            <v>30450</v>
          </cell>
          <cell r="C1543">
            <v>34800</v>
          </cell>
          <cell r="D1543">
            <v>39150</v>
          </cell>
          <cell r="E1543">
            <v>43500</v>
          </cell>
          <cell r="F1543">
            <v>47000</v>
          </cell>
          <cell r="G1543">
            <v>50500</v>
          </cell>
          <cell r="H1543">
            <v>53950</v>
          </cell>
          <cell r="I1543">
            <v>57450</v>
          </cell>
        </row>
        <row r="1544">
          <cell r="A1544" t="str">
            <v>Lake-IN201480</v>
          </cell>
          <cell r="B1544">
            <v>35750</v>
          </cell>
          <cell r="C1544">
            <v>40850</v>
          </cell>
          <cell r="D1544">
            <v>45950</v>
          </cell>
          <cell r="E1544">
            <v>51050</v>
          </cell>
          <cell r="F1544">
            <v>55150</v>
          </cell>
          <cell r="G1544">
            <v>59250</v>
          </cell>
          <cell r="H1544">
            <v>63350</v>
          </cell>
          <cell r="I1544">
            <v>67400</v>
          </cell>
        </row>
        <row r="1545">
          <cell r="A1545" t="str">
            <v>LaPorte-IN201480</v>
          </cell>
          <cell r="B1545">
            <v>34950</v>
          </cell>
          <cell r="C1545">
            <v>39950</v>
          </cell>
          <cell r="D1545">
            <v>44950</v>
          </cell>
          <cell r="E1545">
            <v>49900</v>
          </cell>
          <cell r="F1545">
            <v>53900</v>
          </cell>
          <cell r="G1545">
            <v>57900</v>
          </cell>
          <cell r="H1545">
            <v>61900</v>
          </cell>
          <cell r="I1545">
            <v>65900</v>
          </cell>
        </row>
        <row r="1546">
          <cell r="A1546" t="str">
            <v>Lawrence-IN201480</v>
          </cell>
          <cell r="B1546">
            <v>30950</v>
          </cell>
          <cell r="C1546">
            <v>35350</v>
          </cell>
          <cell r="D1546">
            <v>39750</v>
          </cell>
          <cell r="E1546">
            <v>44150</v>
          </cell>
          <cell r="F1546">
            <v>47700</v>
          </cell>
          <cell r="G1546">
            <v>51250</v>
          </cell>
          <cell r="H1546">
            <v>54750</v>
          </cell>
          <cell r="I1546">
            <v>58300</v>
          </cell>
        </row>
        <row r="1547">
          <cell r="A1547" t="str">
            <v>Madison-IN201480</v>
          </cell>
          <cell r="B1547">
            <v>30100</v>
          </cell>
          <cell r="C1547">
            <v>34400</v>
          </cell>
          <cell r="D1547">
            <v>38700</v>
          </cell>
          <cell r="E1547">
            <v>42950</v>
          </cell>
          <cell r="F1547">
            <v>46400</v>
          </cell>
          <cell r="G1547">
            <v>49850</v>
          </cell>
          <cell r="H1547">
            <v>53300</v>
          </cell>
          <cell r="I1547">
            <v>56700</v>
          </cell>
        </row>
        <row r="1548">
          <cell r="A1548" t="str">
            <v>Marion-IN201480</v>
          </cell>
          <cell r="B1548">
            <v>36050</v>
          </cell>
          <cell r="C1548">
            <v>41200</v>
          </cell>
          <cell r="D1548">
            <v>46350</v>
          </cell>
          <cell r="E1548">
            <v>51450</v>
          </cell>
          <cell r="F1548">
            <v>55600</v>
          </cell>
          <cell r="G1548">
            <v>59700</v>
          </cell>
          <cell r="H1548">
            <v>63800</v>
          </cell>
          <cell r="I1548">
            <v>67950</v>
          </cell>
        </row>
        <row r="1549">
          <cell r="A1549" t="str">
            <v>Marshall-IN201480</v>
          </cell>
          <cell r="B1549">
            <v>33950</v>
          </cell>
          <cell r="C1549">
            <v>38800</v>
          </cell>
          <cell r="D1549">
            <v>43650</v>
          </cell>
          <cell r="E1549">
            <v>48500</v>
          </cell>
          <cell r="F1549">
            <v>52400</v>
          </cell>
          <cell r="G1549">
            <v>56300</v>
          </cell>
          <cell r="H1549">
            <v>60150</v>
          </cell>
          <cell r="I1549">
            <v>64050</v>
          </cell>
        </row>
        <row r="1550">
          <cell r="A1550" t="str">
            <v>Martin-IN201480</v>
          </cell>
          <cell r="B1550">
            <v>31150</v>
          </cell>
          <cell r="C1550">
            <v>35600</v>
          </cell>
          <cell r="D1550">
            <v>40050</v>
          </cell>
          <cell r="E1550">
            <v>44500</v>
          </cell>
          <cell r="F1550">
            <v>48100</v>
          </cell>
          <cell r="G1550">
            <v>51650</v>
          </cell>
          <cell r="H1550">
            <v>55200</v>
          </cell>
          <cell r="I1550">
            <v>58750</v>
          </cell>
        </row>
        <row r="1551">
          <cell r="A1551" t="str">
            <v>Miami-IN201480</v>
          </cell>
          <cell r="B1551">
            <v>29650</v>
          </cell>
          <cell r="C1551">
            <v>33850</v>
          </cell>
          <cell r="D1551">
            <v>38100</v>
          </cell>
          <cell r="E1551">
            <v>42300</v>
          </cell>
          <cell r="F1551">
            <v>45700</v>
          </cell>
          <cell r="G1551">
            <v>49100</v>
          </cell>
          <cell r="H1551">
            <v>52500</v>
          </cell>
          <cell r="I1551">
            <v>55850</v>
          </cell>
        </row>
        <row r="1552">
          <cell r="A1552" t="str">
            <v>Monroe-IN201480</v>
          </cell>
          <cell r="B1552">
            <v>33750</v>
          </cell>
          <cell r="C1552">
            <v>38550</v>
          </cell>
          <cell r="D1552">
            <v>43350</v>
          </cell>
          <cell r="E1552">
            <v>48150</v>
          </cell>
          <cell r="F1552">
            <v>52050</v>
          </cell>
          <cell r="G1552">
            <v>55900</v>
          </cell>
          <cell r="H1552">
            <v>59750</v>
          </cell>
          <cell r="I1552">
            <v>63600</v>
          </cell>
        </row>
        <row r="1553">
          <cell r="A1553" t="str">
            <v>Montgomery-IN201480</v>
          </cell>
          <cell r="B1553">
            <v>33250</v>
          </cell>
          <cell r="C1553">
            <v>38000</v>
          </cell>
          <cell r="D1553">
            <v>42750</v>
          </cell>
          <cell r="E1553">
            <v>47500</v>
          </cell>
          <cell r="F1553">
            <v>51300</v>
          </cell>
          <cell r="G1553">
            <v>55100</v>
          </cell>
          <cell r="H1553">
            <v>58900</v>
          </cell>
          <cell r="I1553">
            <v>62700</v>
          </cell>
        </row>
        <row r="1554">
          <cell r="A1554" t="str">
            <v>Morgan-IN201480</v>
          </cell>
          <cell r="B1554">
            <v>36050</v>
          </cell>
          <cell r="C1554">
            <v>41200</v>
          </cell>
          <cell r="D1554">
            <v>46350</v>
          </cell>
          <cell r="E1554">
            <v>51450</v>
          </cell>
          <cell r="F1554">
            <v>55600</v>
          </cell>
          <cell r="G1554">
            <v>59700</v>
          </cell>
          <cell r="H1554">
            <v>63800</v>
          </cell>
          <cell r="I1554">
            <v>67950</v>
          </cell>
        </row>
        <row r="1555">
          <cell r="A1555" t="str">
            <v>Newton-IN201480</v>
          </cell>
          <cell r="B1555">
            <v>35750</v>
          </cell>
          <cell r="C1555">
            <v>40850</v>
          </cell>
          <cell r="D1555">
            <v>45950</v>
          </cell>
          <cell r="E1555">
            <v>51050</v>
          </cell>
          <cell r="F1555">
            <v>55150</v>
          </cell>
          <cell r="G1555">
            <v>59250</v>
          </cell>
          <cell r="H1555">
            <v>63350</v>
          </cell>
          <cell r="I1555">
            <v>67400</v>
          </cell>
        </row>
        <row r="1556">
          <cell r="A1556" t="str">
            <v>Noble-IN201480</v>
          </cell>
          <cell r="B1556">
            <v>32450</v>
          </cell>
          <cell r="C1556">
            <v>37050</v>
          </cell>
          <cell r="D1556">
            <v>41700</v>
          </cell>
          <cell r="E1556">
            <v>46300</v>
          </cell>
          <cell r="F1556">
            <v>50050</v>
          </cell>
          <cell r="G1556">
            <v>53750</v>
          </cell>
          <cell r="H1556">
            <v>57450</v>
          </cell>
          <cell r="I1556">
            <v>61150</v>
          </cell>
        </row>
        <row r="1557">
          <cell r="A1557" t="str">
            <v>Ohio-IN201480</v>
          </cell>
          <cell r="B1557">
            <v>38400</v>
          </cell>
          <cell r="C1557">
            <v>43850</v>
          </cell>
          <cell r="D1557">
            <v>49350</v>
          </cell>
          <cell r="E1557">
            <v>54800</v>
          </cell>
          <cell r="F1557">
            <v>59200</v>
          </cell>
          <cell r="G1557">
            <v>63600</v>
          </cell>
          <cell r="H1557">
            <v>68000</v>
          </cell>
          <cell r="I1557">
            <v>72350</v>
          </cell>
        </row>
        <row r="1558">
          <cell r="A1558" t="str">
            <v>Orange-IN201480</v>
          </cell>
          <cell r="B1558">
            <v>29650</v>
          </cell>
          <cell r="C1558">
            <v>33850</v>
          </cell>
          <cell r="D1558">
            <v>38100</v>
          </cell>
          <cell r="E1558">
            <v>42300</v>
          </cell>
          <cell r="F1558">
            <v>45700</v>
          </cell>
          <cell r="G1558">
            <v>49100</v>
          </cell>
          <cell r="H1558">
            <v>52500</v>
          </cell>
          <cell r="I1558">
            <v>55850</v>
          </cell>
        </row>
        <row r="1559">
          <cell r="A1559" t="str">
            <v>Owen-IN201480</v>
          </cell>
          <cell r="B1559">
            <v>29650</v>
          </cell>
          <cell r="C1559">
            <v>33850</v>
          </cell>
          <cell r="D1559">
            <v>38100</v>
          </cell>
          <cell r="E1559">
            <v>42300</v>
          </cell>
          <cell r="F1559">
            <v>45700</v>
          </cell>
          <cell r="G1559">
            <v>49100</v>
          </cell>
          <cell r="H1559">
            <v>52500</v>
          </cell>
          <cell r="I1559">
            <v>55850</v>
          </cell>
        </row>
        <row r="1560">
          <cell r="A1560" t="str">
            <v>Parke-IN201480</v>
          </cell>
          <cell r="B1560">
            <v>30200</v>
          </cell>
          <cell r="C1560">
            <v>34500</v>
          </cell>
          <cell r="D1560">
            <v>38800</v>
          </cell>
          <cell r="E1560">
            <v>43100</v>
          </cell>
          <cell r="F1560">
            <v>46550</v>
          </cell>
          <cell r="G1560">
            <v>50000</v>
          </cell>
          <cell r="H1560">
            <v>53450</v>
          </cell>
          <cell r="I1560">
            <v>56900</v>
          </cell>
        </row>
        <row r="1561">
          <cell r="A1561" t="str">
            <v>Perry-IN201480</v>
          </cell>
          <cell r="B1561">
            <v>33250</v>
          </cell>
          <cell r="C1561">
            <v>38000</v>
          </cell>
          <cell r="D1561">
            <v>42750</v>
          </cell>
          <cell r="E1561">
            <v>47450</v>
          </cell>
          <cell r="F1561">
            <v>51250</v>
          </cell>
          <cell r="G1561">
            <v>55050</v>
          </cell>
          <cell r="H1561">
            <v>58850</v>
          </cell>
          <cell r="I1561">
            <v>62650</v>
          </cell>
        </row>
        <row r="1562">
          <cell r="A1562" t="str">
            <v>Pike-IN201480</v>
          </cell>
          <cell r="B1562">
            <v>29650</v>
          </cell>
          <cell r="C1562">
            <v>33850</v>
          </cell>
          <cell r="D1562">
            <v>38100</v>
          </cell>
          <cell r="E1562">
            <v>42300</v>
          </cell>
          <cell r="F1562">
            <v>45700</v>
          </cell>
          <cell r="G1562">
            <v>49100</v>
          </cell>
          <cell r="H1562">
            <v>52500</v>
          </cell>
          <cell r="I1562">
            <v>55850</v>
          </cell>
        </row>
        <row r="1563">
          <cell r="A1563" t="str">
            <v>Porter-IN201480</v>
          </cell>
          <cell r="B1563">
            <v>35750</v>
          </cell>
          <cell r="C1563">
            <v>40850</v>
          </cell>
          <cell r="D1563">
            <v>45950</v>
          </cell>
          <cell r="E1563">
            <v>51050</v>
          </cell>
          <cell r="F1563">
            <v>55150</v>
          </cell>
          <cell r="G1563">
            <v>59250</v>
          </cell>
          <cell r="H1563">
            <v>63350</v>
          </cell>
          <cell r="I1563">
            <v>67400</v>
          </cell>
        </row>
        <row r="1564">
          <cell r="A1564" t="str">
            <v>Posey-IN201480</v>
          </cell>
          <cell r="B1564">
            <v>33950</v>
          </cell>
          <cell r="C1564">
            <v>38800</v>
          </cell>
          <cell r="D1564">
            <v>43650</v>
          </cell>
          <cell r="E1564">
            <v>48500</v>
          </cell>
          <cell r="F1564">
            <v>52400</v>
          </cell>
          <cell r="G1564">
            <v>56300</v>
          </cell>
          <cell r="H1564">
            <v>60150</v>
          </cell>
          <cell r="I1564">
            <v>64050</v>
          </cell>
        </row>
        <row r="1565">
          <cell r="A1565" t="str">
            <v>Pulaski-IN201480</v>
          </cell>
          <cell r="B1565">
            <v>30200</v>
          </cell>
          <cell r="C1565">
            <v>34500</v>
          </cell>
          <cell r="D1565">
            <v>38800</v>
          </cell>
          <cell r="E1565">
            <v>43100</v>
          </cell>
          <cell r="F1565">
            <v>46550</v>
          </cell>
          <cell r="G1565">
            <v>50000</v>
          </cell>
          <cell r="H1565">
            <v>53450</v>
          </cell>
          <cell r="I1565">
            <v>56900</v>
          </cell>
        </row>
        <row r="1566">
          <cell r="A1566" t="str">
            <v>Putnam-IN201480</v>
          </cell>
          <cell r="B1566">
            <v>33900</v>
          </cell>
          <cell r="C1566">
            <v>38750</v>
          </cell>
          <cell r="D1566">
            <v>43600</v>
          </cell>
          <cell r="E1566">
            <v>48400</v>
          </cell>
          <cell r="F1566">
            <v>52300</v>
          </cell>
          <cell r="G1566">
            <v>56150</v>
          </cell>
          <cell r="H1566">
            <v>60050</v>
          </cell>
          <cell r="I1566">
            <v>63900</v>
          </cell>
        </row>
        <row r="1567">
          <cell r="A1567" t="str">
            <v>Randolph-IN201480</v>
          </cell>
          <cell r="B1567">
            <v>29650</v>
          </cell>
          <cell r="C1567">
            <v>33850</v>
          </cell>
          <cell r="D1567">
            <v>38100</v>
          </cell>
          <cell r="E1567">
            <v>42300</v>
          </cell>
          <cell r="F1567">
            <v>45700</v>
          </cell>
          <cell r="G1567">
            <v>49100</v>
          </cell>
          <cell r="H1567">
            <v>52500</v>
          </cell>
          <cell r="I1567">
            <v>55850</v>
          </cell>
        </row>
        <row r="1568">
          <cell r="A1568" t="str">
            <v>Ripley-IN201480</v>
          </cell>
          <cell r="B1568">
            <v>35800</v>
          </cell>
          <cell r="C1568">
            <v>40900</v>
          </cell>
          <cell r="D1568">
            <v>46000</v>
          </cell>
          <cell r="E1568">
            <v>51100</v>
          </cell>
          <cell r="F1568">
            <v>55200</v>
          </cell>
          <cell r="G1568">
            <v>59300</v>
          </cell>
          <cell r="H1568">
            <v>63400</v>
          </cell>
          <cell r="I1568">
            <v>67500</v>
          </cell>
        </row>
        <row r="1569">
          <cell r="A1569" t="str">
            <v>Rush-IN201480</v>
          </cell>
          <cell r="B1569">
            <v>31850</v>
          </cell>
          <cell r="C1569">
            <v>36400</v>
          </cell>
          <cell r="D1569">
            <v>40950</v>
          </cell>
          <cell r="E1569">
            <v>45450</v>
          </cell>
          <cell r="F1569">
            <v>49100</v>
          </cell>
          <cell r="G1569">
            <v>52750</v>
          </cell>
          <cell r="H1569">
            <v>56400</v>
          </cell>
          <cell r="I1569">
            <v>60000</v>
          </cell>
        </row>
        <row r="1570">
          <cell r="A1570" t="str">
            <v>St. Joseph-IN201480</v>
          </cell>
          <cell r="B1570">
            <v>31100</v>
          </cell>
          <cell r="C1570">
            <v>35550</v>
          </cell>
          <cell r="D1570">
            <v>40000</v>
          </cell>
          <cell r="E1570">
            <v>44400</v>
          </cell>
          <cell r="F1570">
            <v>48000</v>
          </cell>
          <cell r="G1570">
            <v>51550</v>
          </cell>
          <cell r="H1570">
            <v>55100</v>
          </cell>
          <cell r="I1570">
            <v>58650</v>
          </cell>
        </row>
        <row r="1571">
          <cell r="A1571" t="str">
            <v>Scott-IN201480</v>
          </cell>
          <cell r="B1571">
            <v>29650</v>
          </cell>
          <cell r="C1571">
            <v>33850</v>
          </cell>
          <cell r="D1571">
            <v>38100</v>
          </cell>
          <cell r="E1571">
            <v>42300</v>
          </cell>
          <cell r="F1571">
            <v>45700</v>
          </cell>
          <cell r="G1571">
            <v>49100</v>
          </cell>
          <cell r="H1571">
            <v>52500</v>
          </cell>
          <cell r="I1571">
            <v>55850</v>
          </cell>
        </row>
        <row r="1572">
          <cell r="A1572" t="str">
            <v>Shelby-IN201480</v>
          </cell>
          <cell r="B1572">
            <v>36050</v>
          </cell>
          <cell r="C1572">
            <v>41200</v>
          </cell>
          <cell r="D1572">
            <v>46350</v>
          </cell>
          <cell r="E1572">
            <v>51450</v>
          </cell>
          <cell r="F1572">
            <v>55600</v>
          </cell>
          <cell r="G1572">
            <v>59700</v>
          </cell>
          <cell r="H1572">
            <v>63800</v>
          </cell>
          <cell r="I1572">
            <v>67950</v>
          </cell>
        </row>
        <row r="1573">
          <cell r="A1573" t="str">
            <v>Spencer-IN201480</v>
          </cell>
          <cell r="B1573">
            <v>37450</v>
          </cell>
          <cell r="C1573">
            <v>42800</v>
          </cell>
          <cell r="D1573">
            <v>48150</v>
          </cell>
          <cell r="E1573">
            <v>53450</v>
          </cell>
          <cell r="F1573">
            <v>57750</v>
          </cell>
          <cell r="G1573">
            <v>62050</v>
          </cell>
          <cell r="H1573">
            <v>66300</v>
          </cell>
          <cell r="I1573">
            <v>70600</v>
          </cell>
        </row>
        <row r="1574">
          <cell r="A1574" t="str">
            <v>Starke-IN201480</v>
          </cell>
          <cell r="B1574">
            <v>29650</v>
          </cell>
          <cell r="C1574">
            <v>33850</v>
          </cell>
          <cell r="D1574">
            <v>38100</v>
          </cell>
          <cell r="E1574">
            <v>42300</v>
          </cell>
          <cell r="F1574">
            <v>45700</v>
          </cell>
          <cell r="G1574">
            <v>49100</v>
          </cell>
          <cell r="H1574">
            <v>52500</v>
          </cell>
          <cell r="I1574">
            <v>55850</v>
          </cell>
        </row>
        <row r="1575">
          <cell r="A1575" t="str">
            <v>Steuben-IN201480</v>
          </cell>
          <cell r="B1575">
            <v>32950</v>
          </cell>
          <cell r="C1575">
            <v>37650</v>
          </cell>
          <cell r="D1575">
            <v>42350</v>
          </cell>
          <cell r="E1575">
            <v>47050</v>
          </cell>
          <cell r="F1575">
            <v>50850</v>
          </cell>
          <cell r="G1575">
            <v>54600</v>
          </cell>
          <cell r="H1575">
            <v>58350</v>
          </cell>
          <cell r="I1575">
            <v>62150</v>
          </cell>
        </row>
        <row r="1576">
          <cell r="A1576" t="str">
            <v>Sullivan-IN201480</v>
          </cell>
          <cell r="B1576">
            <v>32850</v>
          </cell>
          <cell r="C1576">
            <v>37550</v>
          </cell>
          <cell r="D1576">
            <v>42250</v>
          </cell>
          <cell r="E1576">
            <v>46900</v>
          </cell>
          <cell r="F1576">
            <v>50700</v>
          </cell>
          <cell r="G1576">
            <v>54450</v>
          </cell>
          <cell r="H1576">
            <v>58200</v>
          </cell>
          <cell r="I1576">
            <v>61950</v>
          </cell>
        </row>
        <row r="1577">
          <cell r="A1577" t="str">
            <v>Switzerland-IN201480</v>
          </cell>
          <cell r="B1577">
            <v>29650</v>
          </cell>
          <cell r="C1577">
            <v>33850</v>
          </cell>
          <cell r="D1577">
            <v>38100</v>
          </cell>
          <cell r="E1577">
            <v>42300</v>
          </cell>
          <cell r="F1577">
            <v>45700</v>
          </cell>
          <cell r="G1577">
            <v>49100</v>
          </cell>
          <cell r="H1577">
            <v>52500</v>
          </cell>
          <cell r="I1577">
            <v>55850</v>
          </cell>
        </row>
        <row r="1578">
          <cell r="A1578" t="str">
            <v>Tippecanoe-IN201480</v>
          </cell>
          <cell r="B1578">
            <v>34550</v>
          </cell>
          <cell r="C1578">
            <v>39450</v>
          </cell>
          <cell r="D1578">
            <v>44400</v>
          </cell>
          <cell r="E1578">
            <v>49300</v>
          </cell>
          <cell r="F1578">
            <v>53250</v>
          </cell>
          <cell r="G1578">
            <v>57200</v>
          </cell>
          <cell r="H1578">
            <v>61150</v>
          </cell>
          <cell r="I1578">
            <v>65100</v>
          </cell>
        </row>
        <row r="1579">
          <cell r="A1579" t="str">
            <v>Tipton-IN201480</v>
          </cell>
          <cell r="B1579">
            <v>32000</v>
          </cell>
          <cell r="C1579">
            <v>36600</v>
          </cell>
          <cell r="D1579">
            <v>41150</v>
          </cell>
          <cell r="E1579">
            <v>45700</v>
          </cell>
          <cell r="F1579">
            <v>49400</v>
          </cell>
          <cell r="G1579">
            <v>53050</v>
          </cell>
          <cell r="H1579">
            <v>56700</v>
          </cell>
          <cell r="I1579">
            <v>60350</v>
          </cell>
        </row>
        <row r="1580">
          <cell r="A1580" t="str">
            <v>Union-IN201480</v>
          </cell>
          <cell r="B1580">
            <v>30100</v>
          </cell>
          <cell r="C1580">
            <v>34400</v>
          </cell>
          <cell r="D1580">
            <v>38700</v>
          </cell>
          <cell r="E1580">
            <v>42950</v>
          </cell>
          <cell r="F1580">
            <v>46400</v>
          </cell>
          <cell r="G1580">
            <v>49850</v>
          </cell>
          <cell r="H1580">
            <v>53300</v>
          </cell>
          <cell r="I1580">
            <v>56700</v>
          </cell>
        </row>
        <row r="1581">
          <cell r="A1581" t="str">
            <v>Vanderburgh-IN201480</v>
          </cell>
          <cell r="B1581">
            <v>33950</v>
          </cell>
          <cell r="C1581">
            <v>38800</v>
          </cell>
          <cell r="D1581">
            <v>43650</v>
          </cell>
          <cell r="E1581">
            <v>48500</v>
          </cell>
          <cell r="F1581">
            <v>52400</v>
          </cell>
          <cell r="G1581">
            <v>56300</v>
          </cell>
          <cell r="H1581">
            <v>60150</v>
          </cell>
          <cell r="I1581">
            <v>64050</v>
          </cell>
        </row>
        <row r="1582">
          <cell r="A1582" t="str">
            <v>Vermillion-IN201480</v>
          </cell>
          <cell r="B1582">
            <v>31500</v>
          </cell>
          <cell r="C1582">
            <v>36000</v>
          </cell>
          <cell r="D1582">
            <v>40500</v>
          </cell>
          <cell r="E1582">
            <v>44950</v>
          </cell>
          <cell r="F1582">
            <v>48550</v>
          </cell>
          <cell r="G1582">
            <v>52150</v>
          </cell>
          <cell r="H1582">
            <v>55750</v>
          </cell>
          <cell r="I1582">
            <v>59350</v>
          </cell>
        </row>
        <row r="1583">
          <cell r="A1583" t="str">
            <v>Vigo-IN201480</v>
          </cell>
          <cell r="B1583">
            <v>31500</v>
          </cell>
          <cell r="C1583">
            <v>36000</v>
          </cell>
          <cell r="D1583">
            <v>40500</v>
          </cell>
          <cell r="E1583">
            <v>44950</v>
          </cell>
          <cell r="F1583">
            <v>48550</v>
          </cell>
          <cell r="G1583">
            <v>52150</v>
          </cell>
          <cell r="H1583">
            <v>55750</v>
          </cell>
          <cell r="I1583">
            <v>59350</v>
          </cell>
        </row>
        <row r="1584">
          <cell r="A1584" t="str">
            <v>Wabash-IN201480</v>
          </cell>
          <cell r="B1584">
            <v>31000</v>
          </cell>
          <cell r="C1584">
            <v>35400</v>
          </cell>
          <cell r="D1584">
            <v>39850</v>
          </cell>
          <cell r="E1584">
            <v>44250</v>
          </cell>
          <cell r="F1584">
            <v>47800</v>
          </cell>
          <cell r="G1584">
            <v>51350</v>
          </cell>
          <cell r="H1584">
            <v>54900</v>
          </cell>
          <cell r="I1584">
            <v>58450</v>
          </cell>
        </row>
        <row r="1585">
          <cell r="A1585" t="str">
            <v>Warren-IN201480</v>
          </cell>
          <cell r="B1585">
            <v>34950</v>
          </cell>
          <cell r="C1585">
            <v>39950</v>
          </cell>
          <cell r="D1585">
            <v>44950</v>
          </cell>
          <cell r="E1585">
            <v>49900</v>
          </cell>
          <cell r="F1585">
            <v>53900</v>
          </cell>
          <cell r="G1585">
            <v>57900</v>
          </cell>
          <cell r="H1585">
            <v>61900</v>
          </cell>
          <cell r="I1585">
            <v>65900</v>
          </cell>
        </row>
        <row r="1586">
          <cell r="A1586" t="str">
            <v>Warrick-IN201480</v>
          </cell>
          <cell r="B1586">
            <v>33950</v>
          </cell>
          <cell r="C1586">
            <v>38800</v>
          </cell>
          <cell r="D1586">
            <v>43650</v>
          </cell>
          <cell r="E1586">
            <v>48500</v>
          </cell>
          <cell r="F1586">
            <v>52400</v>
          </cell>
          <cell r="G1586">
            <v>56300</v>
          </cell>
          <cell r="H1586">
            <v>60150</v>
          </cell>
          <cell r="I1586">
            <v>64050</v>
          </cell>
        </row>
        <row r="1587">
          <cell r="A1587" t="str">
            <v>Washington-IN201480</v>
          </cell>
          <cell r="B1587">
            <v>27100</v>
          </cell>
          <cell r="C1587">
            <v>30950</v>
          </cell>
          <cell r="D1587">
            <v>34800</v>
          </cell>
          <cell r="E1587">
            <v>38650</v>
          </cell>
          <cell r="F1587">
            <v>41750</v>
          </cell>
          <cell r="G1587">
            <v>44850</v>
          </cell>
          <cell r="H1587">
            <v>47950</v>
          </cell>
          <cell r="I1587">
            <v>51050</v>
          </cell>
        </row>
        <row r="1588">
          <cell r="A1588" t="str">
            <v>Wayne-IN201480</v>
          </cell>
          <cell r="B1588">
            <v>29650</v>
          </cell>
          <cell r="C1588">
            <v>33850</v>
          </cell>
          <cell r="D1588">
            <v>38100</v>
          </cell>
          <cell r="E1588">
            <v>42300</v>
          </cell>
          <cell r="F1588">
            <v>45700</v>
          </cell>
          <cell r="G1588">
            <v>49100</v>
          </cell>
          <cell r="H1588">
            <v>52500</v>
          </cell>
          <cell r="I1588">
            <v>55850</v>
          </cell>
        </row>
        <row r="1589">
          <cell r="A1589" t="str">
            <v>Wells-IN201480</v>
          </cell>
          <cell r="B1589">
            <v>33150</v>
          </cell>
          <cell r="C1589">
            <v>37900</v>
          </cell>
          <cell r="D1589">
            <v>42650</v>
          </cell>
          <cell r="E1589">
            <v>47350</v>
          </cell>
          <cell r="F1589">
            <v>51150</v>
          </cell>
          <cell r="G1589">
            <v>54950</v>
          </cell>
          <cell r="H1589">
            <v>58750</v>
          </cell>
          <cell r="I1589">
            <v>62550</v>
          </cell>
        </row>
        <row r="1590">
          <cell r="A1590" t="str">
            <v>White-IN201480</v>
          </cell>
          <cell r="B1590">
            <v>32850</v>
          </cell>
          <cell r="C1590">
            <v>37550</v>
          </cell>
          <cell r="D1590">
            <v>42250</v>
          </cell>
          <cell r="E1590">
            <v>46900</v>
          </cell>
          <cell r="F1590">
            <v>50700</v>
          </cell>
          <cell r="G1590">
            <v>54450</v>
          </cell>
          <cell r="H1590">
            <v>58200</v>
          </cell>
          <cell r="I1590">
            <v>61950</v>
          </cell>
        </row>
        <row r="1591">
          <cell r="A1591" t="str">
            <v>Whitley-IN201480</v>
          </cell>
          <cell r="B1591">
            <v>33150</v>
          </cell>
          <cell r="C1591">
            <v>37900</v>
          </cell>
          <cell r="D1591">
            <v>42650</v>
          </cell>
          <cell r="E1591">
            <v>47350</v>
          </cell>
          <cell r="F1591">
            <v>51150</v>
          </cell>
          <cell r="G1591">
            <v>54950</v>
          </cell>
          <cell r="H1591">
            <v>58750</v>
          </cell>
          <cell r="I1591">
            <v>62550</v>
          </cell>
        </row>
        <row r="1592">
          <cell r="A1592" t="str">
            <v>Adair-KY201480</v>
          </cell>
          <cell r="B1592">
            <v>25800</v>
          </cell>
          <cell r="C1592">
            <v>29450</v>
          </cell>
          <cell r="D1592">
            <v>33150</v>
          </cell>
          <cell r="E1592">
            <v>36800</v>
          </cell>
          <cell r="F1592">
            <v>39750</v>
          </cell>
          <cell r="G1592">
            <v>42700</v>
          </cell>
          <cell r="H1592">
            <v>45650</v>
          </cell>
          <cell r="I1592">
            <v>48600</v>
          </cell>
        </row>
        <row r="1593">
          <cell r="A1593" t="str">
            <v>Allen-KY201480</v>
          </cell>
          <cell r="B1593">
            <v>26250</v>
          </cell>
          <cell r="C1593">
            <v>30000</v>
          </cell>
          <cell r="D1593">
            <v>33750</v>
          </cell>
          <cell r="E1593">
            <v>37500</v>
          </cell>
          <cell r="F1593">
            <v>40500</v>
          </cell>
          <cell r="G1593">
            <v>43500</v>
          </cell>
          <cell r="H1593">
            <v>46500</v>
          </cell>
          <cell r="I1593">
            <v>49500</v>
          </cell>
        </row>
        <row r="1594">
          <cell r="A1594" t="str">
            <v>Anderson-KY201480</v>
          </cell>
          <cell r="B1594">
            <v>38100</v>
          </cell>
          <cell r="C1594">
            <v>43550</v>
          </cell>
          <cell r="D1594">
            <v>49000</v>
          </cell>
          <cell r="E1594">
            <v>54400</v>
          </cell>
          <cell r="F1594">
            <v>58800</v>
          </cell>
          <cell r="G1594">
            <v>63150</v>
          </cell>
          <cell r="H1594">
            <v>67500</v>
          </cell>
          <cell r="I1594">
            <v>71850</v>
          </cell>
        </row>
        <row r="1595">
          <cell r="A1595" t="str">
            <v>Ballard-KY201480</v>
          </cell>
          <cell r="B1595">
            <v>29050</v>
          </cell>
          <cell r="C1595">
            <v>33200</v>
          </cell>
          <cell r="D1595">
            <v>37350</v>
          </cell>
          <cell r="E1595">
            <v>41500</v>
          </cell>
          <cell r="F1595">
            <v>44850</v>
          </cell>
          <cell r="G1595">
            <v>48150</v>
          </cell>
          <cell r="H1595">
            <v>51500</v>
          </cell>
          <cell r="I1595">
            <v>54800</v>
          </cell>
        </row>
        <row r="1596">
          <cell r="A1596" t="str">
            <v>Barren-KY201480</v>
          </cell>
          <cell r="B1596">
            <v>28500</v>
          </cell>
          <cell r="C1596">
            <v>32550</v>
          </cell>
          <cell r="D1596">
            <v>36600</v>
          </cell>
          <cell r="E1596">
            <v>40650</v>
          </cell>
          <cell r="F1596">
            <v>43950</v>
          </cell>
          <cell r="G1596">
            <v>47200</v>
          </cell>
          <cell r="H1596">
            <v>50450</v>
          </cell>
          <cell r="I1596">
            <v>53700</v>
          </cell>
        </row>
        <row r="1597">
          <cell r="A1597" t="str">
            <v>Bath-KY201480</v>
          </cell>
          <cell r="B1597">
            <v>24950</v>
          </cell>
          <cell r="C1597">
            <v>28500</v>
          </cell>
          <cell r="D1597">
            <v>32050</v>
          </cell>
          <cell r="E1597">
            <v>35600</v>
          </cell>
          <cell r="F1597">
            <v>38450</v>
          </cell>
          <cell r="G1597">
            <v>41300</v>
          </cell>
          <cell r="H1597">
            <v>44150</v>
          </cell>
          <cell r="I1597">
            <v>47000</v>
          </cell>
        </row>
        <row r="1598">
          <cell r="A1598" t="str">
            <v>Bell-KY201480</v>
          </cell>
          <cell r="B1598">
            <v>24950</v>
          </cell>
          <cell r="C1598">
            <v>28500</v>
          </cell>
          <cell r="D1598">
            <v>32050</v>
          </cell>
          <cell r="E1598">
            <v>35600</v>
          </cell>
          <cell r="F1598">
            <v>38450</v>
          </cell>
          <cell r="G1598">
            <v>41300</v>
          </cell>
          <cell r="H1598">
            <v>44150</v>
          </cell>
          <cell r="I1598">
            <v>47000</v>
          </cell>
        </row>
        <row r="1599">
          <cell r="A1599" t="str">
            <v>Boone-KY201480</v>
          </cell>
          <cell r="B1599">
            <v>38400</v>
          </cell>
          <cell r="C1599">
            <v>43850</v>
          </cell>
          <cell r="D1599">
            <v>49350</v>
          </cell>
          <cell r="E1599">
            <v>54800</v>
          </cell>
          <cell r="F1599">
            <v>59200</v>
          </cell>
          <cell r="G1599">
            <v>63600</v>
          </cell>
          <cell r="H1599">
            <v>68000</v>
          </cell>
          <cell r="I1599">
            <v>72350</v>
          </cell>
        </row>
        <row r="1600">
          <cell r="A1600" t="str">
            <v>Bourbon-KY201480</v>
          </cell>
          <cell r="B1600">
            <v>37450</v>
          </cell>
          <cell r="C1600">
            <v>42800</v>
          </cell>
          <cell r="D1600">
            <v>48150</v>
          </cell>
          <cell r="E1600">
            <v>53500</v>
          </cell>
          <cell r="F1600">
            <v>57800</v>
          </cell>
          <cell r="G1600">
            <v>62100</v>
          </cell>
          <cell r="H1600">
            <v>66350</v>
          </cell>
          <cell r="I1600">
            <v>70650</v>
          </cell>
        </row>
        <row r="1601">
          <cell r="A1601" t="str">
            <v>Boyd-KY201480</v>
          </cell>
          <cell r="B1601">
            <v>28600</v>
          </cell>
          <cell r="C1601">
            <v>32650</v>
          </cell>
          <cell r="D1601">
            <v>36750</v>
          </cell>
          <cell r="E1601">
            <v>40800</v>
          </cell>
          <cell r="F1601">
            <v>44100</v>
          </cell>
          <cell r="G1601">
            <v>47350</v>
          </cell>
          <cell r="H1601">
            <v>50600</v>
          </cell>
          <cell r="I1601">
            <v>53900</v>
          </cell>
        </row>
        <row r="1602">
          <cell r="A1602" t="str">
            <v>Boyle-KY201480</v>
          </cell>
          <cell r="B1602">
            <v>28150</v>
          </cell>
          <cell r="C1602">
            <v>32150</v>
          </cell>
          <cell r="D1602">
            <v>36150</v>
          </cell>
          <cell r="E1602">
            <v>40150</v>
          </cell>
          <cell r="F1602">
            <v>43400</v>
          </cell>
          <cell r="G1602">
            <v>46600</v>
          </cell>
          <cell r="H1602">
            <v>49800</v>
          </cell>
          <cell r="I1602">
            <v>53000</v>
          </cell>
        </row>
        <row r="1603">
          <cell r="A1603" t="str">
            <v>Bracken-KY201480</v>
          </cell>
          <cell r="B1603">
            <v>38400</v>
          </cell>
          <cell r="C1603">
            <v>43850</v>
          </cell>
          <cell r="D1603">
            <v>49350</v>
          </cell>
          <cell r="E1603">
            <v>54800</v>
          </cell>
          <cell r="F1603">
            <v>59200</v>
          </cell>
          <cell r="G1603">
            <v>63600</v>
          </cell>
          <cell r="H1603">
            <v>68000</v>
          </cell>
          <cell r="I1603">
            <v>72350</v>
          </cell>
        </row>
        <row r="1604">
          <cell r="A1604" t="str">
            <v>Breathitt-KY201480</v>
          </cell>
          <cell r="B1604">
            <v>24950</v>
          </cell>
          <cell r="C1604">
            <v>28500</v>
          </cell>
          <cell r="D1604">
            <v>32050</v>
          </cell>
          <cell r="E1604">
            <v>35600</v>
          </cell>
          <cell r="F1604">
            <v>38450</v>
          </cell>
          <cell r="G1604">
            <v>41300</v>
          </cell>
          <cell r="H1604">
            <v>44150</v>
          </cell>
          <cell r="I1604">
            <v>47000</v>
          </cell>
        </row>
        <row r="1605">
          <cell r="A1605" t="str">
            <v>Breckinridge-KY201480</v>
          </cell>
          <cell r="B1605">
            <v>26600</v>
          </cell>
          <cell r="C1605">
            <v>30400</v>
          </cell>
          <cell r="D1605">
            <v>34200</v>
          </cell>
          <cell r="E1605">
            <v>38000</v>
          </cell>
          <cell r="F1605">
            <v>41050</v>
          </cell>
          <cell r="G1605">
            <v>44100</v>
          </cell>
          <cell r="H1605">
            <v>47150</v>
          </cell>
          <cell r="I1605">
            <v>50200</v>
          </cell>
        </row>
        <row r="1606">
          <cell r="A1606" t="str">
            <v>Bullitt-KY201480</v>
          </cell>
          <cell r="B1606">
            <v>35700</v>
          </cell>
          <cell r="C1606">
            <v>40800</v>
          </cell>
          <cell r="D1606">
            <v>45900</v>
          </cell>
          <cell r="E1606">
            <v>50950</v>
          </cell>
          <cell r="F1606">
            <v>55050</v>
          </cell>
          <cell r="G1606">
            <v>59150</v>
          </cell>
          <cell r="H1606">
            <v>63200</v>
          </cell>
          <cell r="I1606">
            <v>67300</v>
          </cell>
        </row>
        <row r="1607">
          <cell r="A1607" t="str">
            <v>Butler-KY201480</v>
          </cell>
          <cell r="B1607">
            <v>24950</v>
          </cell>
          <cell r="C1607">
            <v>28500</v>
          </cell>
          <cell r="D1607">
            <v>32050</v>
          </cell>
          <cell r="E1607">
            <v>35600</v>
          </cell>
          <cell r="F1607">
            <v>38450</v>
          </cell>
          <cell r="G1607">
            <v>41300</v>
          </cell>
          <cell r="H1607">
            <v>44150</v>
          </cell>
          <cell r="I1607">
            <v>47000</v>
          </cell>
        </row>
        <row r="1608">
          <cell r="A1608" t="str">
            <v>Caldwell-KY201480</v>
          </cell>
          <cell r="B1608">
            <v>28650</v>
          </cell>
          <cell r="C1608">
            <v>32750</v>
          </cell>
          <cell r="D1608">
            <v>36850</v>
          </cell>
          <cell r="E1608">
            <v>40900</v>
          </cell>
          <cell r="F1608">
            <v>44200</v>
          </cell>
          <cell r="G1608">
            <v>47450</v>
          </cell>
          <cell r="H1608">
            <v>50750</v>
          </cell>
          <cell r="I1608">
            <v>54000</v>
          </cell>
        </row>
        <row r="1609">
          <cell r="A1609" t="str">
            <v>Calloway-KY201480</v>
          </cell>
          <cell r="B1609">
            <v>32150</v>
          </cell>
          <cell r="C1609">
            <v>36750</v>
          </cell>
          <cell r="D1609">
            <v>41350</v>
          </cell>
          <cell r="E1609">
            <v>45900</v>
          </cell>
          <cell r="F1609">
            <v>49600</v>
          </cell>
          <cell r="G1609">
            <v>53250</v>
          </cell>
          <cell r="H1609">
            <v>56950</v>
          </cell>
          <cell r="I1609">
            <v>60600</v>
          </cell>
        </row>
        <row r="1610">
          <cell r="A1610" t="str">
            <v>Campbell-KY201480</v>
          </cell>
          <cell r="B1610">
            <v>38400</v>
          </cell>
          <cell r="C1610">
            <v>43850</v>
          </cell>
          <cell r="D1610">
            <v>49350</v>
          </cell>
          <cell r="E1610">
            <v>54800</v>
          </cell>
          <cell r="F1610">
            <v>59200</v>
          </cell>
          <cell r="G1610">
            <v>63600</v>
          </cell>
          <cell r="H1610">
            <v>68000</v>
          </cell>
          <cell r="I1610">
            <v>72350</v>
          </cell>
        </row>
        <row r="1611">
          <cell r="A1611" t="str">
            <v>Carlisle-KY201480</v>
          </cell>
          <cell r="B1611">
            <v>24950</v>
          </cell>
          <cell r="C1611">
            <v>28500</v>
          </cell>
          <cell r="D1611">
            <v>32050</v>
          </cell>
          <cell r="E1611">
            <v>35600</v>
          </cell>
          <cell r="F1611">
            <v>38450</v>
          </cell>
          <cell r="G1611">
            <v>41300</v>
          </cell>
          <cell r="H1611">
            <v>44150</v>
          </cell>
          <cell r="I1611">
            <v>47000</v>
          </cell>
        </row>
        <row r="1612">
          <cell r="A1612" t="str">
            <v>Carroll-KY201480</v>
          </cell>
          <cell r="B1612">
            <v>28400</v>
          </cell>
          <cell r="C1612">
            <v>32450</v>
          </cell>
          <cell r="D1612">
            <v>36500</v>
          </cell>
          <cell r="E1612">
            <v>40550</v>
          </cell>
          <cell r="F1612">
            <v>43800</v>
          </cell>
          <cell r="G1612">
            <v>47050</v>
          </cell>
          <cell r="H1612">
            <v>50300</v>
          </cell>
          <cell r="I1612">
            <v>53550</v>
          </cell>
        </row>
        <row r="1613">
          <cell r="A1613" t="str">
            <v>Carter-KY201480</v>
          </cell>
          <cell r="B1613">
            <v>25900</v>
          </cell>
          <cell r="C1613">
            <v>29600</v>
          </cell>
          <cell r="D1613">
            <v>33300</v>
          </cell>
          <cell r="E1613">
            <v>36950</v>
          </cell>
          <cell r="F1613">
            <v>39950</v>
          </cell>
          <cell r="G1613">
            <v>42900</v>
          </cell>
          <cell r="H1613">
            <v>45850</v>
          </cell>
          <cell r="I1613">
            <v>48800</v>
          </cell>
        </row>
        <row r="1614">
          <cell r="A1614" t="str">
            <v>Casey-KY201480</v>
          </cell>
          <cell r="B1614">
            <v>24950</v>
          </cell>
          <cell r="C1614">
            <v>28500</v>
          </cell>
          <cell r="D1614">
            <v>32050</v>
          </cell>
          <cell r="E1614">
            <v>35600</v>
          </cell>
          <cell r="F1614">
            <v>38450</v>
          </cell>
          <cell r="G1614">
            <v>41300</v>
          </cell>
          <cell r="H1614">
            <v>44150</v>
          </cell>
          <cell r="I1614">
            <v>47000</v>
          </cell>
        </row>
        <row r="1615">
          <cell r="A1615" t="str">
            <v>Christian-KY201480</v>
          </cell>
          <cell r="B1615">
            <v>30350</v>
          </cell>
          <cell r="C1615">
            <v>34650</v>
          </cell>
          <cell r="D1615">
            <v>39000</v>
          </cell>
          <cell r="E1615">
            <v>43300</v>
          </cell>
          <cell r="F1615">
            <v>46800</v>
          </cell>
          <cell r="G1615">
            <v>50250</v>
          </cell>
          <cell r="H1615">
            <v>53700</v>
          </cell>
          <cell r="I1615">
            <v>57200</v>
          </cell>
        </row>
        <row r="1616">
          <cell r="A1616" t="str">
            <v>Clark-KY201480</v>
          </cell>
          <cell r="B1616">
            <v>37450</v>
          </cell>
          <cell r="C1616">
            <v>42800</v>
          </cell>
          <cell r="D1616">
            <v>48150</v>
          </cell>
          <cell r="E1616">
            <v>53500</v>
          </cell>
          <cell r="F1616">
            <v>57800</v>
          </cell>
          <cell r="G1616">
            <v>62100</v>
          </cell>
          <cell r="H1616">
            <v>66350</v>
          </cell>
          <cell r="I1616">
            <v>70650</v>
          </cell>
        </row>
        <row r="1617">
          <cell r="A1617" t="str">
            <v>Clay-KY201480</v>
          </cell>
          <cell r="B1617">
            <v>24950</v>
          </cell>
          <cell r="C1617">
            <v>28500</v>
          </cell>
          <cell r="D1617">
            <v>32050</v>
          </cell>
          <cell r="E1617">
            <v>35600</v>
          </cell>
          <cell r="F1617">
            <v>38450</v>
          </cell>
          <cell r="G1617">
            <v>41300</v>
          </cell>
          <cell r="H1617">
            <v>44150</v>
          </cell>
          <cell r="I1617">
            <v>47000</v>
          </cell>
        </row>
        <row r="1618">
          <cell r="A1618" t="str">
            <v>Clinton-KY201480</v>
          </cell>
          <cell r="B1618">
            <v>24950</v>
          </cell>
          <cell r="C1618">
            <v>28500</v>
          </cell>
          <cell r="D1618">
            <v>32050</v>
          </cell>
          <cell r="E1618">
            <v>35600</v>
          </cell>
          <cell r="F1618">
            <v>38450</v>
          </cell>
          <cell r="G1618">
            <v>41300</v>
          </cell>
          <cell r="H1618">
            <v>44150</v>
          </cell>
          <cell r="I1618">
            <v>47000</v>
          </cell>
        </row>
        <row r="1619">
          <cell r="A1619" t="str">
            <v>Crittenden-KY201480</v>
          </cell>
          <cell r="B1619">
            <v>27550</v>
          </cell>
          <cell r="C1619">
            <v>31500</v>
          </cell>
          <cell r="D1619">
            <v>35450</v>
          </cell>
          <cell r="E1619">
            <v>39350</v>
          </cell>
          <cell r="F1619">
            <v>42500</v>
          </cell>
          <cell r="G1619">
            <v>45650</v>
          </cell>
          <cell r="H1619">
            <v>48800</v>
          </cell>
          <cell r="I1619">
            <v>51950</v>
          </cell>
        </row>
        <row r="1620">
          <cell r="A1620" t="str">
            <v>Cumberland-KY201480</v>
          </cell>
          <cell r="B1620">
            <v>24950</v>
          </cell>
          <cell r="C1620">
            <v>28500</v>
          </cell>
          <cell r="D1620">
            <v>32050</v>
          </cell>
          <cell r="E1620">
            <v>35600</v>
          </cell>
          <cell r="F1620">
            <v>38450</v>
          </cell>
          <cell r="G1620">
            <v>41300</v>
          </cell>
          <cell r="H1620">
            <v>44150</v>
          </cell>
          <cell r="I1620">
            <v>47000</v>
          </cell>
        </row>
        <row r="1621">
          <cell r="A1621" t="str">
            <v>Daviess-KY201480</v>
          </cell>
          <cell r="B1621">
            <v>32050</v>
          </cell>
          <cell r="C1621">
            <v>36600</v>
          </cell>
          <cell r="D1621">
            <v>41200</v>
          </cell>
          <cell r="E1621">
            <v>45750</v>
          </cell>
          <cell r="F1621">
            <v>49450</v>
          </cell>
          <cell r="G1621">
            <v>53100</v>
          </cell>
          <cell r="H1621">
            <v>56750</v>
          </cell>
          <cell r="I1621">
            <v>60400</v>
          </cell>
        </row>
        <row r="1622">
          <cell r="A1622" t="str">
            <v>Edmonson-KY201480</v>
          </cell>
          <cell r="B1622">
            <v>32050</v>
          </cell>
          <cell r="C1622">
            <v>36600</v>
          </cell>
          <cell r="D1622">
            <v>41200</v>
          </cell>
          <cell r="E1622">
            <v>45750</v>
          </cell>
          <cell r="F1622">
            <v>49450</v>
          </cell>
          <cell r="G1622">
            <v>53100</v>
          </cell>
          <cell r="H1622">
            <v>56750</v>
          </cell>
          <cell r="I1622">
            <v>60400</v>
          </cell>
        </row>
        <row r="1623">
          <cell r="A1623" t="str">
            <v>Elliott-KY201480</v>
          </cell>
          <cell r="B1623">
            <v>24950</v>
          </cell>
          <cell r="C1623">
            <v>28500</v>
          </cell>
          <cell r="D1623">
            <v>32050</v>
          </cell>
          <cell r="E1623">
            <v>35600</v>
          </cell>
          <cell r="F1623">
            <v>38450</v>
          </cell>
          <cell r="G1623">
            <v>41300</v>
          </cell>
          <cell r="H1623">
            <v>44150</v>
          </cell>
          <cell r="I1623">
            <v>47000</v>
          </cell>
        </row>
        <row r="1624">
          <cell r="A1624" t="str">
            <v>Estill-KY201480</v>
          </cell>
          <cell r="B1624">
            <v>24950</v>
          </cell>
          <cell r="C1624">
            <v>28500</v>
          </cell>
          <cell r="D1624">
            <v>32050</v>
          </cell>
          <cell r="E1624">
            <v>35600</v>
          </cell>
          <cell r="F1624">
            <v>38450</v>
          </cell>
          <cell r="G1624">
            <v>41300</v>
          </cell>
          <cell r="H1624">
            <v>44150</v>
          </cell>
          <cell r="I1624">
            <v>47000</v>
          </cell>
        </row>
        <row r="1625">
          <cell r="A1625" t="str">
            <v>Fayette-KY201480</v>
          </cell>
          <cell r="B1625">
            <v>37450</v>
          </cell>
          <cell r="C1625">
            <v>42800</v>
          </cell>
          <cell r="D1625">
            <v>48150</v>
          </cell>
          <cell r="E1625">
            <v>53500</v>
          </cell>
          <cell r="F1625">
            <v>57800</v>
          </cell>
          <cell r="G1625">
            <v>62100</v>
          </cell>
          <cell r="H1625">
            <v>66350</v>
          </cell>
          <cell r="I1625">
            <v>70650</v>
          </cell>
        </row>
        <row r="1626">
          <cell r="A1626" t="str">
            <v>Fleming-KY201480</v>
          </cell>
          <cell r="B1626">
            <v>28700</v>
          </cell>
          <cell r="C1626">
            <v>32800</v>
          </cell>
          <cell r="D1626">
            <v>36900</v>
          </cell>
          <cell r="E1626">
            <v>40950</v>
          </cell>
          <cell r="F1626">
            <v>44250</v>
          </cell>
          <cell r="G1626">
            <v>47550</v>
          </cell>
          <cell r="H1626">
            <v>50800</v>
          </cell>
          <cell r="I1626">
            <v>54100</v>
          </cell>
        </row>
        <row r="1627">
          <cell r="A1627" t="str">
            <v>Floyd-KY201480</v>
          </cell>
          <cell r="B1627">
            <v>24950</v>
          </cell>
          <cell r="C1627">
            <v>28500</v>
          </cell>
          <cell r="D1627">
            <v>32050</v>
          </cell>
          <cell r="E1627">
            <v>35600</v>
          </cell>
          <cell r="F1627">
            <v>38450</v>
          </cell>
          <cell r="G1627">
            <v>41300</v>
          </cell>
          <cell r="H1627">
            <v>44150</v>
          </cell>
          <cell r="I1627">
            <v>47000</v>
          </cell>
        </row>
        <row r="1628">
          <cell r="A1628" t="str">
            <v>Franklin-KY201480</v>
          </cell>
          <cell r="B1628">
            <v>35500</v>
          </cell>
          <cell r="C1628">
            <v>40550</v>
          </cell>
          <cell r="D1628">
            <v>45600</v>
          </cell>
          <cell r="E1628">
            <v>50650</v>
          </cell>
          <cell r="F1628">
            <v>54750</v>
          </cell>
          <cell r="G1628">
            <v>58800</v>
          </cell>
          <cell r="H1628">
            <v>62850</v>
          </cell>
          <cell r="I1628">
            <v>66900</v>
          </cell>
        </row>
        <row r="1629">
          <cell r="A1629" t="str">
            <v>Fulton-KY201480</v>
          </cell>
          <cell r="B1629">
            <v>24950</v>
          </cell>
          <cell r="C1629">
            <v>28500</v>
          </cell>
          <cell r="D1629">
            <v>32050</v>
          </cell>
          <cell r="E1629">
            <v>35600</v>
          </cell>
          <cell r="F1629">
            <v>38450</v>
          </cell>
          <cell r="G1629">
            <v>41300</v>
          </cell>
          <cell r="H1629">
            <v>44150</v>
          </cell>
          <cell r="I1629">
            <v>47000</v>
          </cell>
        </row>
        <row r="1630">
          <cell r="A1630" t="str">
            <v>Gallatin-KY201480</v>
          </cell>
          <cell r="B1630">
            <v>38400</v>
          </cell>
          <cell r="C1630">
            <v>43850</v>
          </cell>
          <cell r="D1630">
            <v>49350</v>
          </cell>
          <cell r="E1630">
            <v>54800</v>
          </cell>
          <cell r="F1630">
            <v>59200</v>
          </cell>
          <cell r="G1630">
            <v>63600</v>
          </cell>
          <cell r="H1630">
            <v>68000</v>
          </cell>
          <cell r="I1630">
            <v>72350</v>
          </cell>
        </row>
        <row r="1631">
          <cell r="A1631" t="str">
            <v>Garrard-KY201480</v>
          </cell>
          <cell r="B1631">
            <v>29300</v>
          </cell>
          <cell r="C1631">
            <v>33500</v>
          </cell>
          <cell r="D1631">
            <v>37700</v>
          </cell>
          <cell r="E1631">
            <v>41850</v>
          </cell>
          <cell r="F1631">
            <v>45200</v>
          </cell>
          <cell r="G1631">
            <v>48550</v>
          </cell>
          <cell r="H1631">
            <v>51900</v>
          </cell>
          <cell r="I1631">
            <v>55250</v>
          </cell>
        </row>
        <row r="1632">
          <cell r="A1632" t="str">
            <v>Grant-KY201480</v>
          </cell>
          <cell r="B1632">
            <v>30450</v>
          </cell>
          <cell r="C1632">
            <v>34800</v>
          </cell>
          <cell r="D1632">
            <v>39150</v>
          </cell>
          <cell r="E1632">
            <v>43450</v>
          </cell>
          <cell r="F1632">
            <v>46950</v>
          </cell>
          <cell r="G1632">
            <v>50450</v>
          </cell>
          <cell r="H1632">
            <v>53900</v>
          </cell>
          <cell r="I1632">
            <v>57400</v>
          </cell>
        </row>
        <row r="1633">
          <cell r="A1633" t="str">
            <v>Graves-KY201480</v>
          </cell>
          <cell r="B1633">
            <v>27350</v>
          </cell>
          <cell r="C1633">
            <v>31250</v>
          </cell>
          <cell r="D1633">
            <v>35150</v>
          </cell>
          <cell r="E1633">
            <v>39050</v>
          </cell>
          <cell r="F1633">
            <v>42200</v>
          </cell>
          <cell r="G1633">
            <v>45300</v>
          </cell>
          <cell r="H1633">
            <v>48450</v>
          </cell>
          <cell r="I1633">
            <v>51550</v>
          </cell>
        </row>
        <row r="1634">
          <cell r="A1634" t="str">
            <v>Grayson-KY201480</v>
          </cell>
          <cell r="B1634">
            <v>24950</v>
          </cell>
          <cell r="C1634">
            <v>28500</v>
          </cell>
          <cell r="D1634">
            <v>32050</v>
          </cell>
          <cell r="E1634">
            <v>35600</v>
          </cell>
          <cell r="F1634">
            <v>38450</v>
          </cell>
          <cell r="G1634">
            <v>41300</v>
          </cell>
          <cell r="H1634">
            <v>44150</v>
          </cell>
          <cell r="I1634">
            <v>47000</v>
          </cell>
        </row>
        <row r="1635">
          <cell r="A1635" t="str">
            <v>Green-KY201480</v>
          </cell>
          <cell r="B1635">
            <v>26150</v>
          </cell>
          <cell r="C1635">
            <v>29900</v>
          </cell>
          <cell r="D1635">
            <v>33650</v>
          </cell>
          <cell r="E1635">
            <v>37350</v>
          </cell>
          <cell r="F1635">
            <v>40350</v>
          </cell>
          <cell r="G1635">
            <v>43350</v>
          </cell>
          <cell r="H1635">
            <v>46350</v>
          </cell>
          <cell r="I1635">
            <v>49350</v>
          </cell>
        </row>
        <row r="1636">
          <cell r="A1636" t="str">
            <v>Greenup-KY201480</v>
          </cell>
          <cell r="B1636">
            <v>28600</v>
          </cell>
          <cell r="C1636">
            <v>32650</v>
          </cell>
          <cell r="D1636">
            <v>36750</v>
          </cell>
          <cell r="E1636">
            <v>40800</v>
          </cell>
          <cell r="F1636">
            <v>44100</v>
          </cell>
          <cell r="G1636">
            <v>47350</v>
          </cell>
          <cell r="H1636">
            <v>50600</v>
          </cell>
          <cell r="I1636">
            <v>53900</v>
          </cell>
        </row>
        <row r="1637">
          <cell r="A1637" t="str">
            <v>Hancock-KY201480</v>
          </cell>
          <cell r="B1637">
            <v>32050</v>
          </cell>
          <cell r="C1637">
            <v>36600</v>
          </cell>
          <cell r="D1637">
            <v>41200</v>
          </cell>
          <cell r="E1637">
            <v>45750</v>
          </cell>
          <cell r="F1637">
            <v>49450</v>
          </cell>
          <cell r="G1637">
            <v>53100</v>
          </cell>
          <cell r="H1637">
            <v>56750</v>
          </cell>
          <cell r="I1637">
            <v>60400</v>
          </cell>
        </row>
        <row r="1638">
          <cell r="A1638" t="str">
            <v>Hardin-KY201480</v>
          </cell>
          <cell r="B1638">
            <v>31550</v>
          </cell>
          <cell r="C1638">
            <v>36050</v>
          </cell>
          <cell r="D1638">
            <v>40550</v>
          </cell>
          <cell r="E1638">
            <v>45050</v>
          </cell>
          <cell r="F1638">
            <v>48700</v>
          </cell>
          <cell r="G1638">
            <v>52300</v>
          </cell>
          <cell r="H1638">
            <v>55900</v>
          </cell>
          <cell r="I1638">
            <v>59500</v>
          </cell>
        </row>
        <row r="1639">
          <cell r="A1639" t="str">
            <v>Harlan-KY201480</v>
          </cell>
          <cell r="B1639">
            <v>24950</v>
          </cell>
          <cell r="C1639">
            <v>28500</v>
          </cell>
          <cell r="D1639">
            <v>32050</v>
          </cell>
          <cell r="E1639">
            <v>35600</v>
          </cell>
          <cell r="F1639">
            <v>38450</v>
          </cell>
          <cell r="G1639">
            <v>41300</v>
          </cell>
          <cell r="H1639">
            <v>44150</v>
          </cell>
          <cell r="I1639">
            <v>47000</v>
          </cell>
        </row>
        <row r="1640">
          <cell r="A1640" t="str">
            <v>Harrison-KY201480</v>
          </cell>
          <cell r="B1640">
            <v>30550</v>
          </cell>
          <cell r="C1640">
            <v>34900</v>
          </cell>
          <cell r="D1640">
            <v>39250</v>
          </cell>
          <cell r="E1640">
            <v>43600</v>
          </cell>
          <cell r="F1640">
            <v>47100</v>
          </cell>
          <cell r="G1640">
            <v>50600</v>
          </cell>
          <cell r="H1640">
            <v>54100</v>
          </cell>
          <cell r="I1640">
            <v>57600</v>
          </cell>
        </row>
        <row r="1641">
          <cell r="A1641" t="str">
            <v>Hart-KY201480</v>
          </cell>
          <cell r="B1641">
            <v>24950</v>
          </cell>
          <cell r="C1641">
            <v>28500</v>
          </cell>
          <cell r="D1641">
            <v>32050</v>
          </cell>
          <cell r="E1641">
            <v>35600</v>
          </cell>
          <cell r="F1641">
            <v>38450</v>
          </cell>
          <cell r="G1641">
            <v>41300</v>
          </cell>
          <cell r="H1641">
            <v>44150</v>
          </cell>
          <cell r="I1641">
            <v>47000</v>
          </cell>
        </row>
        <row r="1642">
          <cell r="A1642" t="str">
            <v>Henderson-KY201480</v>
          </cell>
          <cell r="B1642">
            <v>33950</v>
          </cell>
          <cell r="C1642">
            <v>38800</v>
          </cell>
          <cell r="D1642">
            <v>43650</v>
          </cell>
          <cell r="E1642">
            <v>48500</v>
          </cell>
          <cell r="F1642">
            <v>52400</v>
          </cell>
          <cell r="G1642">
            <v>56300</v>
          </cell>
          <cell r="H1642">
            <v>60150</v>
          </cell>
          <cell r="I1642">
            <v>64050</v>
          </cell>
        </row>
        <row r="1643">
          <cell r="A1643" t="str">
            <v>Henry-KY201480</v>
          </cell>
          <cell r="B1643">
            <v>35700</v>
          </cell>
          <cell r="C1643">
            <v>40800</v>
          </cell>
          <cell r="D1643">
            <v>45900</v>
          </cell>
          <cell r="E1643">
            <v>50950</v>
          </cell>
          <cell r="F1643">
            <v>55050</v>
          </cell>
          <cell r="G1643">
            <v>59150</v>
          </cell>
          <cell r="H1643">
            <v>63200</v>
          </cell>
          <cell r="I1643">
            <v>67300</v>
          </cell>
        </row>
        <row r="1644">
          <cell r="A1644" t="str">
            <v>Hickman-KY201480</v>
          </cell>
          <cell r="B1644">
            <v>29600</v>
          </cell>
          <cell r="C1644">
            <v>33800</v>
          </cell>
          <cell r="D1644">
            <v>38050</v>
          </cell>
          <cell r="E1644">
            <v>42250</v>
          </cell>
          <cell r="F1644">
            <v>45650</v>
          </cell>
          <cell r="G1644">
            <v>49050</v>
          </cell>
          <cell r="H1644">
            <v>52400</v>
          </cell>
          <cell r="I1644">
            <v>55800</v>
          </cell>
        </row>
        <row r="1645">
          <cell r="A1645" t="str">
            <v>Hopkins-KY201480</v>
          </cell>
          <cell r="B1645">
            <v>28850</v>
          </cell>
          <cell r="C1645">
            <v>33000</v>
          </cell>
          <cell r="D1645">
            <v>37100</v>
          </cell>
          <cell r="E1645">
            <v>41200</v>
          </cell>
          <cell r="F1645">
            <v>44500</v>
          </cell>
          <cell r="G1645">
            <v>47800</v>
          </cell>
          <cell r="H1645">
            <v>51100</v>
          </cell>
          <cell r="I1645">
            <v>54400</v>
          </cell>
        </row>
        <row r="1646">
          <cell r="A1646" t="str">
            <v>Jackson-KY201480</v>
          </cell>
          <cell r="B1646">
            <v>24950</v>
          </cell>
          <cell r="C1646">
            <v>28500</v>
          </cell>
          <cell r="D1646">
            <v>32050</v>
          </cell>
          <cell r="E1646">
            <v>35600</v>
          </cell>
          <cell r="F1646">
            <v>38450</v>
          </cell>
          <cell r="G1646">
            <v>41300</v>
          </cell>
          <cell r="H1646">
            <v>44150</v>
          </cell>
          <cell r="I1646">
            <v>47000</v>
          </cell>
        </row>
        <row r="1647">
          <cell r="A1647" t="str">
            <v>Jefferson-KY201480</v>
          </cell>
          <cell r="B1647">
            <v>35700</v>
          </cell>
          <cell r="C1647">
            <v>40800</v>
          </cell>
          <cell r="D1647">
            <v>45900</v>
          </cell>
          <cell r="E1647">
            <v>50950</v>
          </cell>
          <cell r="F1647">
            <v>55050</v>
          </cell>
          <cell r="G1647">
            <v>59150</v>
          </cell>
          <cell r="H1647">
            <v>63200</v>
          </cell>
          <cell r="I1647">
            <v>67300</v>
          </cell>
        </row>
        <row r="1648">
          <cell r="A1648" t="str">
            <v>Jessamine-KY201480</v>
          </cell>
          <cell r="B1648">
            <v>37450</v>
          </cell>
          <cell r="C1648">
            <v>42800</v>
          </cell>
          <cell r="D1648">
            <v>48150</v>
          </cell>
          <cell r="E1648">
            <v>53500</v>
          </cell>
          <cell r="F1648">
            <v>57800</v>
          </cell>
          <cell r="G1648">
            <v>62100</v>
          </cell>
          <cell r="H1648">
            <v>66350</v>
          </cell>
          <cell r="I1648">
            <v>70650</v>
          </cell>
        </row>
        <row r="1649">
          <cell r="A1649" t="str">
            <v>Johnson-KY201480</v>
          </cell>
          <cell r="B1649">
            <v>24950</v>
          </cell>
          <cell r="C1649">
            <v>28500</v>
          </cell>
          <cell r="D1649">
            <v>32050</v>
          </cell>
          <cell r="E1649">
            <v>35600</v>
          </cell>
          <cell r="F1649">
            <v>38450</v>
          </cell>
          <cell r="G1649">
            <v>41300</v>
          </cell>
          <cell r="H1649">
            <v>44150</v>
          </cell>
          <cell r="I1649">
            <v>47000</v>
          </cell>
        </row>
        <row r="1650">
          <cell r="A1650" t="str">
            <v>Kenton-KY201480</v>
          </cell>
          <cell r="B1650">
            <v>38400</v>
          </cell>
          <cell r="C1650">
            <v>43850</v>
          </cell>
          <cell r="D1650">
            <v>49350</v>
          </cell>
          <cell r="E1650">
            <v>54800</v>
          </cell>
          <cell r="F1650">
            <v>59200</v>
          </cell>
          <cell r="G1650">
            <v>63600</v>
          </cell>
          <cell r="H1650">
            <v>68000</v>
          </cell>
          <cell r="I1650">
            <v>72350</v>
          </cell>
        </row>
        <row r="1651">
          <cell r="A1651" t="str">
            <v>Knott-KY201480</v>
          </cell>
          <cell r="B1651">
            <v>24950</v>
          </cell>
          <cell r="C1651">
            <v>28500</v>
          </cell>
          <cell r="D1651">
            <v>32050</v>
          </cell>
          <cell r="E1651">
            <v>35600</v>
          </cell>
          <cell r="F1651">
            <v>38450</v>
          </cell>
          <cell r="G1651">
            <v>41300</v>
          </cell>
          <cell r="H1651">
            <v>44150</v>
          </cell>
          <cell r="I1651">
            <v>47000</v>
          </cell>
        </row>
        <row r="1652">
          <cell r="A1652" t="str">
            <v>Knox-KY201480</v>
          </cell>
          <cell r="B1652">
            <v>24950</v>
          </cell>
          <cell r="C1652">
            <v>28500</v>
          </cell>
          <cell r="D1652">
            <v>32050</v>
          </cell>
          <cell r="E1652">
            <v>35600</v>
          </cell>
          <cell r="F1652">
            <v>38450</v>
          </cell>
          <cell r="G1652">
            <v>41300</v>
          </cell>
          <cell r="H1652">
            <v>44150</v>
          </cell>
          <cell r="I1652">
            <v>47000</v>
          </cell>
        </row>
        <row r="1653">
          <cell r="A1653" t="str">
            <v>Larue-KY201480</v>
          </cell>
          <cell r="B1653">
            <v>31550</v>
          </cell>
          <cell r="C1653">
            <v>36050</v>
          </cell>
          <cell r="D1653">
            <v>40550</v>
          </cell>
          <cell r="E1653">
            <v>45050</v>
          </cell>
          <cell r="F1653">
            <v>48700</v>
          </cell>
          <cell r="G1653">
            <v>52300</v>
          </cell>
          <cell r="H1653">
            <v>55900</v>
          </cell>
          <cell r="I1653">
            <v>59500</v>
          </cell>
        </row>
        <row r="1654">
          <cell r="A1654" t="str">
            <v>Laurel-KY201480</v>
          </cell>
          <cell r="B1654">
            <v>25550</v>
          </cell>
          <cell r="C1654">
            <v>29200</v>
          </cell>
          <cell r="D1654">
            <v>32850</v>
          </cell>
          <cell r="E1654">
            <v>36500</v>
          </cell>
          <cell r="F1654">
            <v>39450</v>
          </cell>
          <cell r="G1654">
            <v>42350</v>
          </cell>
          <cell r="H1654">
            <v>45300</v>
          </cell>
          <cell r="I1654">
            <v>48200</v>
          </cell>
        </row>
        <row r="1655">
          <cell r="A1655" t="str">
            <v>Lawrence-KY201480</v>
          </cell>
          <cell r="B1655">
            <v>24950</v>
          </cell>
          <cell r="C1655">
            <v>28500</v>
          </cell>
          <cell r="D1655">
            <v>32050</v>
          </cell>
          <cell r="E1655">
            <v>35600</v>
          </cell>
          <cell r="F1655">
            <v>38450</v>
          </cell>
          <cell r="G1655">
            <v>41300</v>
          </cell>
          <cell r="H1655">
            <v>44150</v>
          </cell>
          <cell r="I1655">
            <v>47000</v>
          </cell>
        </row>
        <row r="1656">
          <cell r="A1656" t="str">
            <v>Lee-KY201480</v>
          </cell>
          <cell r="B1656">
            <v>24950</v>
          </cell>
          <cell r="C1656">
            <v>28500</v>
          </cell>
          <cell r="D1656">
            <v>32050</v>
          </cell>
          <cell r="E1656">
            <v>35600</v>
          </cell>
          <cell r="F1656">
            <v>38450</v>
          </cell>
          <cell r="G1656">
            <v>41300</v>
          </cell>
          <cell r="H1656">
            <v>44150</v>
          </cell>
          <cell r="I1656">
            <v>47000</v>
          </cell>
        </row>
        <row r="1657">
          <cell r="A1657" t="str">
            <v>Leslie-KY201480</v>
          </cell>
          <cell r="B1657">
            <v>24950</v>
          </cell>
          <cell r="C1657">
            <v>28500</v>
          </cell>
          <cell r="D1657">
            <v>32050</v>
          </cell>
          <cell r="E1657">
            <v>35600</v>
          </cell>
          <cell r="F1657">
            <v>38450</v>
          </cell>
          <cell r="G1657">
            <v>41300</v>
          </cell>
          <cell r="H1657">
            <v>44150</v>
          </cell>
          <cell r="I1657">
            <v>47000</v>
          </cell>
        </row>
        <row r="1658">
          <cell r="A1658" t="str">
            <v>Letcher-KY201480</v>
          </cell>
          <cell r="B1658">
            <v>24950</v>
          </cell>
          <cell r="C1658">
            <v>28500</v>
          </cell>
          <cell r="D1658">
            <v>32050</v>
          </cell>
          <cell r="E1658">
            <v>35600</v>
          </cell>
          <cell r="F1658">
            <v>38450</v>
          </cell>
          <cell r="G1658">
            <v>41300</v>
          </cell>
          <cell r="H1658">
            <v>44150</v>
          </cell>
          <cell r="I1658">
            <v>47000</v>
          </cell>
        </row>
        <row r="1659">
          <cell r="A1659" t="str">
            <v>Lewis-KY201480</v>
          </cell>
          <cell r="B1659">
            <v>24950</v>
          </cell>
          <cell r="C1659">
            <v>28500</v>
          </cell>
          <cell r="D1659">
            <v>32050</v>
          </cell>
          <cell r="E1659">
            <v>35600</v>
          </cell>
          <cell r="F1659">
            <v>38450</v>
          </cell>
          <cell r="G1659">
            <v>41300</v>
          </cell>
          <cell r="H1659">
            <v>44150</v>
          </cell>
          <cell r="I1659">
            <v>47000</v>
          </cell>
        </row>
        <row r="1660">
          <cell r="A1660" t="str">
            <v>Lincoln-KY201480</v>
          </cell>
          <cell r="B1660">
            <v>24950</v>
          </cell>
          <cell r="C1660">
            <v>28500</v>
          </cell>
          <cell r="D1660">
            <v>32050</v>
          </cell>
          <cell r="E1660">
            <v>35600</v>
          </cell>
          <cell r="F1660">
            <v>38450</v>
          </cell>
          <cell r="G1660">
            <v>41300</v>
          </cell>
          <cell r="H1660">
            <v>44150</v>
          </cell>
          <cell r="I1660">
            <v>47000</v>
          </cell>
        </row>
        <row r="1661">
          <cell r="A1661" t="str">
            <v>Livingston-KY201480</v>
          </cell>
          <cell r="B1661">
            <v>26900</v>
          </cell>
          <cell r="C1661">
            <v>30750</v>
          </cell>
          <cell r="D1661">
            <v>34600</v>
          </cell>
          <cell r="E1661">
            <v>38400</v>
          </cell>
          <cell r="F1661">
            <v>41500</v>
          </cell>
          <cell r="G1661">
            <v>44550</v>
          </cell>
          <cell r="H1661">
            <v>47650</v>
          </cell>
          <cell r="I1661">
            <v>50700</v>
          </cell>
        </row>
        <row r="1662">
          <cell r="A1662" t="str">
            <v>Logan-KY201480</v>
          </cell>
          <cell r="B1662">
            <v>27100</v>
          </cell>
          <cell r="C1662">
            <v>30950</v>
          </cell>
          <cell r="D1662">
            <v>34800</v>
          </cell>
          <cell r="E1662">
            <v>38650</v>
          </cell>
          <cell r="F1662">
            <v>41750</v>
          </cell>
          <cell r="G1662">
            <v>44850</v>
          </cell>
          <cell r="H1662">
            <v>47950</v>
          </cell>
          <cell r="I1662">
            <v>51050</v>
          </cell>
        </row>
        <row r="1663">
          <cell r="A1663" t="str">
            <v>Lyon-KY201480</v>
          </cell>
          <cell r="B1663">
            <v>29050</v>
          </cell>
          <cell r="C1663">
            <v>33200</v>
          </cell>
          <cell r="D1663">
            <v>37350</v>
          </cell>
          <cell r="E1663">
            <v>41500</v>
          </cell>
          <cell r="F1663">
            <v>44850</v>
          </cell>
          <cell r="G1663">
            <v>48150</v>
          </cell>
          <cell r="H1663">
            <v>51500</v>
          </cell>
          <cell r="I1663">
            <v>54800</v>
          </cell>
        </row>
        <row r="1664">
          <cell r="A1664" t="str">
            <v>McCracken-KY201480</v>
          </cell>
          <cell r="B1664">
            <v>32000</v>
          </cell>
          <cell r="C1664">
            <v>36600</v>
          </cell>
          <cell r="D1664">
            <v>41150</v>
          </cell>
          <cell r="E1664">
            <v>45700</v>
          </cell>
          <cell r="F1664">
            <v>49400</v>
          </cell>
          <cell r="G1664">
            <v>53050</v>
          </cell>
          <cell r="H1664">
            <v>56700</v>
          </cell>
          <cell r="I1664">
            <v>60350</v>
          </cell>
        </row>
        <row r="1665">
          <cell r="A1665" t="str">
            <v>McCreary-KY201480</v>
          </cell>
          <cell r="B1665">
            <v>24950</v>
          </cell>
          <cell r="C1665">
            <v>28500</v>
          </cell>
          <cell r="D1665">
            <v>32050</v>
          </cell>
          <cell r="E1665">
            <v>35600</v>
          </cell>
          <cell r="F1665">
            <v>38450</v>
          </cell>
          <cell r="G1665">
            <v>41300</v>
          </cell>
          <cell r="H1665">
            <v>44150</v>
          </cell>
          <cell r="I1665">
            <v>47000</v>
          </cell>
        </row>
        <row r="1666">
          <cell r="A1666" t="str">
            <v>McLean-KY201480</v>
          </cell>
          <cell r="B1666">
            <v>32050</v>
          </cell>
          <cell r="C1666">
            <v>36600</v>
          </cell>
          <cell r="D1666">
            <v>41200</v>
          </cell>
          <cell r="E1666">
            <v>45750</v>
          </cell>
          <cell r="F1666">
            <v>49450</v>
          </cell>
          <cell r="G1666">
            <v>53100</v>
          </cell>
          <cell r="H1666">
            <v>56750</v>
          </cell>
          <cell r="I1666">
            <v>60400</v>
          </cell>
        </row>
        <row r="1667">
          <cell r="A1667" t="str">
            <v>Madison-KY201480</v>
          </cell>
          <cell r="B1667">
            <v>31050</v>
          </cell>
          <cell r="C1667">
            <v>35500</v>
          </cell>
          <cell r="D1667">
            <v>39950</v>
          </cell>
          <cell r="E1667">
            <v>44350</v>
          </cell>
          <cell r="F1667">
            <v>47900</v>
          </cell>
          <cell r="G1667">
            <v>51450</v>
          </cell>
          <cell r="H1667">
            <v>55000</v>
          </cell>
          <cell r="I1667">
            <v>58550</v>
          </cell>
        </row>
        <row r="1668">
          <cell r="A1668" t="str">
            <v>Magoffin-KY201480</v>
          </cell>
          <cell r="B1668">
            <v>24950</v>
          </cell>
          <cell r="C1668">
            <v>28500</v>
          </cell>
          <cell r="D1668">
            <v>32050</v>
          </cell>
          <cell r="E1668">
            <v>35600</v>
          </cell>
          <cell r="F1668">
            <v>38450</v>
          </cell>
          <cell r="G1668">
            <v>41300</v>
          </cell>
          <cell r="H1668">
            <v>44150</v>
          </cell>
          <cell r="I1668">
            <v>47000</v>
          </cell>
        </row>
        <row r="1669">
          <cell r="A1669" t="str">
            <v>Marion-KY201480</v>
          </cell>
          <cell r="B1669">
            <v>28700</v>
          </cell>
          <cell r="C1669">
            <v>32800</v>
          </cell>
          <cell r="D1669">
            <v>36900</v>
          </cell>
          <cell r="E1669">
            <v>40950</v>
          </cell>
          <cell r="F1669">
            <v>44250</v>
          </cell>
          <cell r="G1669">
            <v>47550</v>
          </cell>
          <cell r="H1669">
            <v>50800</v>
          </cell>
          <cell r="I1669">
            <v>54100</v>
          </cell>
        </row>
        <row r="1670">
          <cell r="A1670" t="str">
            <v>Marshall-KY201480</v>
          </cell>
          <cell r="B1670">
            <v>32300</v>
          </cell>
          <cell r="C1670">
            <v>36900</v>
          </cell>
          <cell r="D1670">
            <v>41500</v>
          </cell>
          <cell r="E1670">
            <v>46100</v>
          </cell>
          <cell r="F1670">
            <v>49800</v>
          </cell>
          <cell r="G1670">
            <v>53500</v>
          </cell>
          <cell r="H1670">
            <v>57200</v>
          </cell>
          <cell r="I1670">
            <v>60900</v>
          </cell>
        </row>
        <row r="1671">
          <cell r="A1671" t="str">
            <v>Martin-KY201480</v>
          </cell>
          <cell r="B1671">
            <v>24950</v>
          </cell>
          <cell r="C1671">
            <v>28500</v>
          </cell>
          <cell r="D1671">
            <v>32050</v>
          </cell>
          <cell r="E1671">
            <v>35600</v>
          </cell>
          <cell r="F1671">
            <v>38450</v>
          </cell>
          <cell r="G1671">
            <v>41300</v>
          </cell>
          <cell r="H1671">
            <v>44150</v>
          </cell>
          <cell r="I1671">
            <v>47000</v>
          </cell>
        </row>
        <row r="1672">
          <cell r="A1672" t="str">
            <v>Mason-KY201480</v>
          </cell>
          <cell r="B1672">
            <v>29050</v>
          </cell>
          <cell r="C1672">
            <v>33200</v>
          </cell>
          <cell r="D1672">
            <v>37350</v>
          </cell>
          <cell r="E1672">
            <v>41450</v>
          </cell>
          <cell r="F1672">
            <v>44800</v>
          </cell>
          <cell r="G1672">
            <v>48100</v>
          </cell>
          <cell r="H1672">
            <v>51400</v>
          </cell>
          <cell r="I1672">
            <v>54750</v>
          </cell>
        </row>
        <row r="1673">
          <cell r="A1673" t="str">
            <v>Meade-KY201480</v>
          </cell>
          <cell r="B1673">
            <v>28600</v>
          </cell>
          <cell r="C1673">
            <v>32650</v>
          </cell>
          <cell r="D1673">
            <v>36750</v>
          </cell>
          <cell r="E1673">
            <v>40800</v>
          </cell>
          <cell r="F1673">
            <v>44100</v>
          </cell>
          <cell r="G1673">
            <v>47350</v>
          </cell>
          <cell r="H1673">
            <v>50600</v>
          </cell>
          <cell r="I1673">
            <v>53900</v>
          </cell>
        </row>
        <row r="1674">
          <cell r="A1674" t="str">
            <v>Menifee-KY201480</v>
          </cell>
          <cell r="B1674">
            <v>24950</v>
          </cell>
          <cell r="C1674">
            <v>28500</v>
          </cell>
          <cell r="D1674">
            <v>32050</v>
          </cell>
          <cell r="E1674">
            <v>35600</v>
          </cell>
          <cell r="F1674">
            <v>38450</v>
          </cell>
          <cell r="G1674">
            <v>41300</v>
          </cell>
          <cell r="H1674">
            <v>44150</v>
          </cell>
          <cell r="I1674">
            <v>47000</v>
          </cell>
        </row>
        <row r="1675">
          <cell r="A1675" t="str">
            <v>Mercer-KY201480</v>
          </cell>
          <cell r="B1675">
            <v>33350</v>
          </cell>
          <cell r="C1675">
            <v>38100</v>
          </cell>
          <cell r="D1675">
            <v>42850</v>
          </cell>
          <cell r="E1675">
            <v>47600</v>
          </cell>
          <cell r="F1675">
            <v>51450</v>
          </cell>
          <cell r="G1675">
            <v>55250</v>
          </cell>
          <cell r="H1675">
            <v>59050</v>
          </cell>
          <cell r="I1675">
            <v>62850</v>
          </cell>
        </row>
        <row r="1676">
          <cell r="A1676" t="str">
            <v>Metcalfe-KY201480</v>
          </cell>
          <cell r="B1676">
            <v>24950</v>
          </cell>
          <cell r="C1676">
            <v>28500</v>
          </cell>
          <cell r="D1676">
            <v>32050</v>
          </cell>
          <cell r="E1676">
            <v>35600</v>
          </cell>
          <cell r="F1676">
            <v>38450</v>
          </cell>
          <cell r="G1676">
            <v>41300</v>
          </cell>
          <cell r="H1676">
            <v>44150</v>
          </cell>
          <cell r="I1676">
            <v>47000</v>
          </cell>
        </row>
        <row r="1677">
          <cell r="A1677" t="str">
            <v>Monroe-KY201480</v>
          </cell>
          <cell r="B1677">
            <v>24950</v>
          </cell>
          <cell r="C1677">
            <v>28500</v>
          </cell>
          <cell r="D1677">
            <v>32050</v>
          </cell>
          <cell r="E1677">
            <v>35600</v>
          </cell>
          <cell r="F1677">
            <v>38450</v>
          </cell>
          <cell r="G1677">
            <v>41300</v>
          </cell>
          <cell r="H1677">
            <v>44150</v>
          </cell>
          <cell r="I1677">
            <v>47000</v>
          </cell>
        </row>
        <row r="1678">
          <cell r="A1678" t="str">
            <v>Montgomery-KY201480</v>
          </cell>
          <cell r="B1678">
            <v>26550</v>
          </cell>
          <cell r="C1678">
            <v>30350</v>
          </cell>
          <cell r="D1678">
            <v>34150</v>
          </cell>
          <cell r="E1678">
            <v>37900</v>
          </cell>
          <cell r="F1678">
            <v>40950</v>
          </cell>
          <cell r="G1678">
            <v>44000</v>
          </cell>
          <cell r="H1678">
            <v>47000</v>
          </cell>
          <cell r="I1678">
            <v>50050</v>
          </cell>
        </row>
        <row r="1679">
          <cell r="A1679" t="str">
            <v>Morgan-KY201480</v>
          </cell>
          <cell r="B1679">
            <v>24950</v>
          </cell>
          <cell r="C1679">
            <v>28500</v>
          </cell>
          <cell r="D1679">
            <v>32050</v>
          </cell>
          <cell r="E1679">
            <v>35600</v>
          </cell>
          <cell r="F1679">
            <v>38450</v>
          </cell>
          <cell r="G1679">
            <v>41300</v>
          </cell>
          <cell r="H1679">
            <v>44150</v>
          </cell>
          <cell r="I1679">
            <v>47000</v>
          </cell>
        </row>
        <row r="1680">
          <cell r="A1680" t="str">
            <v>Muhlenberg-KY201480</v>
          </cell>
          <cell r="B1680">
            <v>25500</v>
          </cell>
          <cell r="C1680">
            <v>29150</v>
          </cell>
          <cell r="D1680">
            <v>32800</v>
          </cell>
          <cell r="E1680">
            <v>36400</v>
          </cell>
          <cell r="F1680">
            <v>39350</v>
          </cell>
          <cell r="G1680">
            <v>42250</v>
          </cell>
          <cell r="H1680">
            <v>45150</v>
          </cell>
          <cell r="I1680">
            <v>48050</v>
          </cell>
        </row>
        <row r="1681">
          <cell r="A1681" t="str">
            <v>Nelson-KY201480</v>
          </cell>
          <cell r="B1681">
            <v>30600</v>
          </cell>
          <cell r="C1681">
            <v>35000</v>
          </cell>
          <cell r="D1681">
            <v>39350</v>
          </cell>
          <cell r="E1681">
            <v>43700</v>
          </cell>
          <cell r="F1681">
            <v>47200</v>
          </cell>
          <cell r="G1681">
            <v>50700</v>
          </cell>
          <cell r="H1681">
            <v>54200</v>
          </cell>
          <cell r="I1681">
            <v>57700</v>
          </cell>
        </row>
        <row r="1682">
          <cell r="A1682" t="str">
            <v>Nicholas-KY201480</v>
          </cell>
          <cell r="B1682">
            <v>24950</v>
          </cell>
          <cell r="C1682">
            <v>28500</v>
          </cell>
          <cell r="D1682">
            <v>32050</v>
          </cell>
          <cell r="E1682">
            <v>35600</v>
          </cell>
          <cell r="F1682">
            <v>38450</v>
          </cell>
          <cell r="G1682">
            <v>41300</v>
          </cell>
          <cell r="H1682">
            <v>44150</v>
          </cell>
          <cell r="I1682">
            <v>47000</v>
          </cell>
        </row>
        <row r="1683">
          <cell r="A1683" t="str">
            <v>Ohio-KY201480</v>
          </cell>
          <cell r="B1683">
            <v>26250</v>
          </cell>
          <cell r="C1683">
            <v>30000</v>
          </cell>
          <cell r="D1683">
            <v>33750</v>
          </cell>
          <cell r="E1683">
            <v>37500</v>
          </cell>
          <cell r="F1683">
            <v>40500</v>
          </cell>
          <cell r="G1683">
            <v>43500</v>
          </cell>
          <cell r="H1683">
            <v>46500</v>
          </cell>
          <cell r="I1683">
            <v>49500</v>
          </cell>
        </row>
        <row r="1684">
          <cell r="A1684" t="str">
            <v>Oldham-KY201480</v>
          </cell>
          <cell r="B1684">
            <v>35700</v>
          </cell>
          <cell r="C1684">
            <v>40800</v>
          </cell>
          <cell r="D1684">
            <v>45900</v>
          </cell>
          <cell r="E1684">
            <v>50950</v>
          </cell>
          <cell r="F1684">
            <v>55050</v>
          </cell>
          <cell r="G1684">
            <v>59150</v>
          </cell>
          <cell r="H1684">
            <v>63200</v>
          </cell>
          <cell r="I1684">
            <v>67300</v>
          </cell>
        </row>
        <row r="1685">
          <cell r="A1685" t="str">
            <v>Owen-KY201480</v>
          </cell>
          <cell r="B1685">
            <v>34200</v>
          </cell>
          <cell r="C1685">
            <v>39050</v>
          </cell>
          <cell r="D1685">
            <v>43950</v>
          </cell>
          <cell r="E1685">
            <v>48800</v>
          </cell>
          <cell r="F1685">
            <v>52750</v>
          </cell>
          <cell r="G1685">
            <v>56650</v>
          </cell>
          <cell r="H1685">
            <v>60550</v>
          </cell>
          <cell r="I1685">
            <v>64450</v>
          </cell>
        </row>
        <row r="1686">
          <cell r="A1686" t="str">
            <v>Owsley-KY201480</v>
          </cell>
          <cell r="B1686">
            <v>24950</v>
          </cell>
          <cell r="C1686">
            <v>28500</v>
          </cell>
          <cell r="D1686">
            <v>32050</v>
          </cell>
          <cell r="E1686">
            <v>35600</v>
          </cell>
          <cell r="F1686">
            <v>38450</v>
          </cell>
          <cell r="G1686">
            <v>41300</v>
          </cell>
          <cell r="H1686">
            <v>44150</v>
          </cell>
          <cell r="I1686">
            <v>47000</v>
          </cell>
        </row>
        <row r="1687">
          <cell r="A1687" t="str">
            <v>Pendleton-KY201480</v>
          </cell>
          <cell r="B1687">
            <v>38400</v>
          </cell>
          <cell r="C1687">
            <v>43850</v>
          </cell>
          <cell r="D1687">
            <v>49350</v>
          </cell>
          <cell r="E1687">
            <v>54800</v>
          </cell>
          <cell r="F1687">
            <v>59200</v>
          </cell>
          <cell r="G1687">
            <v>63600</v>
          </cell>
          <cell r="H1687">
            <v>68000</v>
          </cell>
          <cell r="I1687">
            <v>72350</v>
          </cell>
        </row>
        <row r="1688">
          <cell r="A1688" t="str">
            <v>Perry-KY201480</v>
          </cell>
          <cell r="B1688">
            <v>24950</v>
          </cell>
          <cell r="C1688">
            <v>28500</v>
          </cell>
          <cell r="D1688">
            <v>32050</v>
          </cell>
          <cell r="E1688">
            <v>35600</v>
          </cell>
          <cell r="F1688">
            <v>38450</v>
          </cell>
          <cell r="G1688">
            <v>41300</v>
          </cell>
          <cell r="H1688">
            <v>44150</v>
          </cell>
          <cell r="I1688">
            <v>47000</v>
          </cell>
        </row>
        <row r="1689">
          <cell r="A1689" t="str">
            <v>Pike-KY201480</v>
          </cell>
          <cell r="B1689">
            <v>24950</v>
          </cell>
          <cell r="C1689">
            <v>28500</v>
          </cell>
          <cell r="D1689">
            <v>32050</v>
          </cell>
          <cell r="E1689">
            <v>35600</v>
          </cell>
          <cell r="F1689">
            <v>38450</v>
          </cell>
          <cell r="G1689">
            <v>41300</v>
          </cell>
          <cell r="H1689">
            <v>44150</v>
          </cell>
          <cell r="I1689">
            <v>47000</v>
          </cell>
        </row>
        <row r="1690">
          <cell r="A1690" t="str">
            <v>Powell-KY201480</v>
          </cell>
          <cell r="B1690">
            <v>24950</v>
          </cell>
          <cell r="C1690">
            <v>28500</v>
          </cell>
          <cell r="D1690">
            <v>32050</v>
          </cell>
          <cell r="E1690">
            <v>35600</v>
          </cell>
          <cell r="F1690">
            <v>38450</v>
          </cell>
          <cell r="G1690">
            <v>41300</v>
          </cell>
          <cell r="H1690">
            <v>44150</v>
          </cell>
          <cell r="I1690">
            <v>47000</v>
          </cell>
        </row>
        <row r="1691">
          <cell r="A1691" t="str">
            <v>Pulaski-KY201480</v>
          </cell>
          <cell r="B1691">
            <v>24950</v>
          </cell>
          <cell r="C1691">
            <v>28500</v>
          </cell>
          <cell r="D1691">
            <v>32050</v>
          </cell>
          <cell r="E1691">
            <v>35600</v>
          </cell>
          <cell r="F1691">
            <v>38450</v>
          </cell>
          <cell r="G1691">
            <v>41300</v>
          </cell>
          <cell r="H1691">
            <v>44150</v>
          </cell>
          <cell r="I1691">
            <v>47000</v>
          </cell>
        </row>
        <row r="1692">
          <cell r="A1692" t="str">
            <v>Robertson-KY201480</v>
          </cell>
          <cell r="B1692">
            <v>27750</v>
          </cell>
          <cell r="C1692">
            <v>31700</v>
          </cell>
          <cell r="D1692">
            <v>35650</v>
          </cell>
          <cell r="E1692">
            <v>39600</v>
          </cell>
          <cell r="F1692">
            <v>42800</v>
          </cell>
          <cell r="G1692">
            <v>45950</v>
          </cell>
          <cell r="H1692">
            <v>49150</v>
          </cell>
          <cell r="I1692">
            <v>52300</v>
          </cell>
        </row>
        <row r="1693">
          <cell r="A1693" t="str">
            <v>Rockcastle-KY201480</v>
          </cell>
          <cell r="B1693">
            <v>24950</v>
          </cell>
          <cell r="C1693">
            <v>28500</v>
          </cell>
          <cell r="D1693">
            <v>32050</v>
          </cell>
          <cell r="E1693">
            <v>35600</v>
          </cell>
          <cell r="F1693">
            <v>38450</v>
          </cell>
          <cell r="G1693">
            <v>41300</v>
          </cell>
          <cell r="H1693">
            <v>44150</v>
          </cell>
          <cell r="I1693">
            <v>47000</v>
          </cell>
        </row>
        <row r="1694">
          <cell r="A1694" t="str">
            <v>Rowan-KY201480</v>
          </cell>
          <cell r="B1694">
            <v>26350</v>
          </cell>
          <cell r="C1694">
            <v>30100</v>
          </cell>
          <cell r="D1694">
            <v>33850</v>
          </cell>
          <cell r="E1694">
            <v>37600</v>
          </cell>
          <cell r="F1694">
            <v>40650</v>
          </cell>
          <cell r="G1694">
            <v>43650</v>
          </cell>
          <cell r="H1694">
            <v>46650</v>
          </cell>
          <cell r="I1694">
            <v>49650</v>
          </cell>
        </row>
        <row r="1695">
          <cell r="A1695" t="str">
            <v>Russell-KY201480</v>
          </cell>
          <cell r="B1695">
            <v>24950</v>
          </cell>
          <cell r="C1695">
            <v>28500</v>
          </cell>
          <cell r="D1695">
            <v>32050</v>
          </cell>
          <cell r="E1695">
            <v>35600</v>
          </cell>
          <cell r="F1695">
            <v>38450</v>
          </cell>
          <cell r="G1695">
            <v>41300</v>
          </cell>
          <cell r="H1695">
            <v>44150</v>
          </cell>
          <cell r="I1695">
            <v>47000</v>
          </cell>
        </row>
        <row r="1696">
          <cell r="A1696" t="str">
            <v>Scott-KY201480</v>
          </cell>
          <cell r="B1696">
            <v>37450</v>
          </cell>
          <cell r="C1696">
            <v>42800</v>
          </cell>
          <cell r="D1696">
            <v>48150</v>
          </cell>
          <cell r="E1696">
            <v>53500</v>
          </cell>
          <cell r="F1696">
            <v>57800</v>
          </cell>
          <cell r="G1696">
            <v>62100</v>
          </cell>
          <cell r="H1696">
            <v>66350</v>
          </cell>
          <cell r="I1696">
            <v>70650</v>
          </cell>
        </row>
        <row r="1697">
          <cell r="A1697" t="str">
            <v>Shelby-KY201480</v>
          </cell>
          <cell r="B1697">
            <v>41300</v>
          </cell>
          <cell r="C1697">
            <v>47200</v>
          </cell>
          <cell r="D1697">
            <v>53100</v>
          </cell>
          <cell r="E1697">
            <v>58950</v>
          </cell>
          <cell r="F1697">
            <v>63700</v>
          </cell>
          <cell r="G1697">
            <v>68400</v>
          </cell>
          <cell r="H1697">
            <v>73100</v>
          </cell>
          <cell r="I1697">
            <v>77850</v>
          </cell>
        </row>
        <row r="1698">
          <cell r="A1698" t="str">
            <v>Simpson-KY201480</v>
          </cell>
          <cell r="B1698">
            <v>29900</v>
          </cell>
          <cell r="C1698">
            <v>34200</v>
          </cell>
          <cell r="D1698">
            <v>38450</v>
          </cell>
          <cell r="E1698">
            <v>42700</v>
          </cell>
          <cell r="F1698">
            <v>46150</v>
          </cell>
          <cell r="G1698">
            <v>49550</v>
          </cell>
          <cell r="H1698">
            <v>52950</v>
          </cell>
          <cell r="I1698">
            <v>56400</v>
          </cell>
        </row>
        <row r="1699">
          <cell r="A1699" t="str">
            <v>Spencer-KY201480</v>
          </cell>
          <cell r="B1699">
            <v>35700</v>
          </cell>
          <cell r="C1699">
            <v>40800</v>
          </cell>
          <cell r="D1699">
            <v>45900</v>
          </cell>
          <cell r="E1699">
            <v>50950</v>
          </cell>
          <cell r="F1699">
            <v>55050</v>
          </cell>
          <cell r="G1699">
            <v>59150</v>
          </cell>
          <cell r="H1699">
            <v>63200</v>
          </cell>
          <cell r="I1699">
            <v>67300</v>
          </cell>
        </row>
        <row r="1700">
          <cell r="A1700" t="str">
            <v>Taylor-KY201480</v>
          </cell>
          <cell r="B1700">
            <v>26600</v>
          </cell>
          <cell r="C1700">
            <v>30400</v>
          </cell>
          <cell r="D1700">
            <v>34200</v>
          </cell>
          <cell r="E1700">
            <v>38000</v>
          </cell>
          <cell r="F1700">
            <v>41050</v>
          </cell>
          <cell r="G1700">
            <v>44100</v>
          </cell>
          <cell r="H1700">
            <v>47150</v>
          </cell>
          <cell r="I1700">
            <v>50200</v>
          </cell>
        </row>
        <row r="1701">
          <cell r="A1701" t="str">
            <v>Todd-KY201480</v>
          </cell>
          <cell r="B1701">
            <v>26250</v>
          </cell>
          <cell r="C1701">
            <v>30000</v>
          </cell>
          <cell r="D1701">
            <v>33750</v>
          </cell>
          <cell r="E1701">
            <v>37450</v>
          </cell>
          <cell r="F1701">
            <v>40450</v>
          </cell>
          <cell r="G1701">
            <v>43450</v>
          </cell>
          <cell r="H1701">
            <v>46450</v>
          </cell>
          <cell r="I1701">
            <v>49450</v>
          </cell>
        </row>
        <row r="1702">
          <cell r="A1702" t="str">
            <v>Trigg-KY201480</v>
          </cell>
          <cell r="B1702">
            <v>30350</v>
          </cell>
          <cell r="C1702">
            <v>34650</v>
          </cell>
          <cell r="D1702">
            <v>39000</v>
          </cell>
          <cell r="E1702">
            <v>43300</v>
          </cell>
          <cell r="F1702">
            <v>46800</v>
          </cell>
          <cell r="G1702">
            <v>50250</v>
          </cell>
          <cell r="H1702">
            <v>53700</v>
          </cell>
          <cell r="I1702">
            <v>57200</v>
          </cell>
        </row>
        <row r="1703">
          <cell r="A1703" t="str">
            <v>Trimble-KY201480</v>
          </cell>
          <cell r="B1703">
            <v>35700</v>
          </cell>
          <cell r="C1703">
            <v>40800</v>
          </cell>
          <cell r="D1703">
            <v>45900</v>
          </cell>
          <cell r="E1703">
            <v>50950</v>
          </cell>
          <cell r="F1703">
            <v>55050</v>
          </cell>
          <cell r="G1703">
            <v>59150</v>
          </cell>
          <cell r="H1703">
            <v>63200</v>
          </cell>
          <cell r="I1703">
            <v>67300</v>
          </cell>
        </row>
        <row r="1704">
          <cell r="A1704" t="str">
            <v>Union-KY201480</v>
          </cell>
          <cell r="B1704">
            <v>29750</v>
          </cell>
          <cell r="C1704">
            <v>34000</v>
          </cell>
          <cell r="D1704">
            <v>38250</v>
          </cell>
          <cell r="E1704">
            <v>42500</v>
          </cell>
          <cell r="F1704">
            <v>45900</v>
          </cell>
          <cell r="G1704">
            <v>49300</v>
          </cell>
          <cell r="H1704">
            <v>52700</v>
          </cell>
          <cell r="I1704">
            <v>56100</v>
          </cell>
        </row>
        <row r="1705">
          <cell r="A1705" t="str">
            <v>Warren-KY201480</v>
          </cell>
          <cell r="B1705">
            <v>32050</v>
          </cell>
          <cell r="C1705">
            <v>36600</v>
          </cell>
          <cell r="D1705">
            <v>41200</v>
          </cell>
          <cell r="E1705">
            <v>45750</v>
          </cell>
          <cell r="F1705">
            <v>49450</v>
          </cell>
          <cell r="G1705">
            <v>53100</v>
          </cell>
          <cell r="H1705">
            <v>56750</v>
          </cell>
          <cell r="I1705">
            <v>60400</v>
          </cell>
        </row>
        <row r="1706">
          <cell r="A1706" t="str">
            <v>Washington-KY201480</v>
          </cell>
          <cell r="B1706">
            <v>30050</v>
          </cell>
          <cell r="C1706">
            <v>34350</v>
          </cell>
          <cell r="D1706">
            <v>38650</v>
          </cell>
          <cell r="E1706">
            <v>42900</v>
          </cell>
          <cell r="F1706">
            <v>46350</v>
          </cell>
          <cell r="G1706">
            <v>49800</v>
          </cell>
          <cell r="H1706">
            <v>53200</v>
          </cell>
          <cell r="I1706">
            <v>56650</v>
          </cell>
        </row>
        <row r="1707">
          <cell r="A1707" t="str">
            <v>Wayne-KY201480</v>
          </cell>
          <cell r="B1707">
            <v>24950</v>
          </cell>
          <cell r="C1707">
            <v>28500</v>
          </cell>
          <cell r="D1707">
            <v>32050</v>
          </cell>
          <cell r="E1707">
            <v>35600</v>
          </cell>
          <cell r="F1707">
            <v>38450</v>
          </cell>
          <cell r="G1707">
            <v>41300</v>
          </cell>
          <cell r="H1707">
            <v>44150</v>
          </cell>
          <cell r="I1707">
            <v>47000</v>
          </cell>
        </row>
        <row r="1708">
          <cell r="A1708" t="str">
            <v>Webster-KY201480</v>
          </cell>
          <cell r="B1708">
            <v>33950</v>
          </cell>
          <cell r="C1708">
            <v>38800</v>
          </cell>
          <cell r="D1708">
            <v>43650</v>
          </cell>
          <cell r="E1708">
            <v>48500</v>
          </cell>
          <cell r="F1708">
            <v>52400</v>
          </cell>
          <cell r="G1708">
            <v>56300</v>
          </cell>
          <cell r="H1708">
            <v>60150</v>
          </cell>
          <cell r="I1708">
            <v>64050</v>
          </cell>
        </row>
        <row r="1709">
          <cell r="A1709" t="str">
            <v>Whitley-KY201480</v>
          </cell>
          <cell r="B1709">
            <v>24950</v>
          </cell>
          <cell r="C1709">
            <v>28500</v>
          </cell>
          <cell r="D1709">
            <v>32050</v>
          </cell>
          <cell r="E1709">
            <v>35600</v>
          </cell>
          <cell r="F1709">
            <v>38450</v>
          </cell>
          <cell r="G1709">
            <v>41300</v>
          </cell>
          <cell r="H1709">
            <v>44150</v>
          </cell>
          <cell r="I1709">
            <v>47000</v>
          </cell>
        </row>
        <row r="1710">
          <cell r="A1710" t="str">
            <v>Wolfe-KY201480</v>
          </cell>
          <cell r="B1710">
            <v>24950</v>
          </cell>
          <cell r="C1710">
            <v>28500</v>
          </cell>
          <cell r="D1710">
            <v>32050</v>
          </cell>
          <cell r="E1710">
            <v>35600</v>
          </cell>
          <cell r="F1710">
            <v>38450</v>
          </cell>
          <cell r="G1710">
            <v>41300</v>
          </cell>
          <cell r="H1710">
            <v>44150</v>
          </cell>
          <cell r="I1710">
            <v>47000</v>
          </cell>
        </row>
        <row r="1711">
          <cell r="A1711" t="str">
            <v>Woodford-KY201480</v>
          </cell>
          <cell r="B1711">
            <v>37450</v>
          </cell>
          <cell r="C1711">
            <v>42800</v>
          </cell>
          <cell r="D1711">
            <v>48150</v>
          </cell>
          <cell r="E1711">
            <v>53500</v>
          </cell>
          <cell r="F1711">
            <v>57800</v>
          </cell>
          <cell r="G1711">
            <v>62100</v>
          </cell>
          <cell r="H1711">
            <v>66350</v>
          </cell>
          <cell r="I1711">
            <v>70650</v>
          </cell>
        </row>
        <row r="1712">
          <cell r="A1712" t="str">
            <v>Alcona-MI201480</v>
          </cell>
          <cell r="B1712">
            <v>29600</v>
          </cell>
          <cell r="C1712">
            <v>33800</v>
          </cell>
          <cell r="D1712">
            <v>38050</v>
          </cell>
          <cell r="E1712">
            <v>42250</v>
          </cell>
          <cell r="F1712">
            <v>45650</v>
          </cell>
          <cell r="G1712">
            <v>49050</v>
          </cell>
          <cell r="H1712">
            <v>52400</v>
          </cell>
          <cell r="I1712">
            <v>55800</v>
          </cell>
        </row>
        <row r="1713">
          <cell r="A1713" t="str">
            <v>Alger-MI201480</v>
          </cell>
          <cell r="B1713">
            <v>29600</v>
          </cell>
          <cell r="C1713">
            <v>33800</v>
          </cell>
          <cell r="D1713">
            <v>38050</v>
          </cell>
          <cell r="E1713">
            <v>42250</v>
          </cell>
          <cell r="F1713">
            <v>45650</v>
          </cell>
          <cell r="G1713">
            <v>49050</v>
          </cell>
          <cell r="H1713">
            <v>52400</v>
          </cell>
          <cell r="I1713">
            <v>55800</v>
          </cell>
        </row>
        <row r="1714">
          <cell r="A1714" t="str">
            <v>Allegan-MI201480</v>
          </cell>
          <cell r="B1714">
            <v>33150</v>
          </cell>
          <cell r="C1714">
            <v>37900</v>
          </cell>
          <cell r="D1714">
            <v>42650</v>
          </cell>
          <cell r="E1714">
            <v>47350</v>
          </cell>
          <cell r="F1714">
            <v>51150</v>
          </cell>
          <cell r="G1714">
            <v>54950</v>
          </cell>
          <cell r="H1714">
            <v>58750</v>
          </cell>
          <cell r="I1714">
            <v>62550</v>
          </cell>
        </row>
        <row r="1715">
          <cell r="A1715" t="str">
            <v>Alpena-MI201480</v>
          </cell>
          <cell r="B1715">
            <v>29600</v>
          </cell>
          <cell r="C1715">
            <v>33800</v>
          </cell>
          <cell r="D1715">
            <v>38050</v>
          </cell>
          <cell r="E1715">
            <v>42250</v>
          </cell>
          <cell r="F1715">
            <v>45650</v>
          </cell>
          <cell r="G1715">
            <v>49050</v>
          </cell>
          <cell r="H1715">
            <v>52400</v>
          </cell>
          <cell r="I1715">
            <v>55800</v>
          </cell>
        </row>
        <row r="1716">
          <cell r="A1716" t="str">
            <v>Antrim-MI201480</v>
          </cell>
          <cell r="B1716">
            <v>29600</v>
          </cell>
          <cell r="C1716">
            <v>33800</v>
          </cell>
          <cell r="D1716">
            <v>38050</v>
          </cell>
          <cell r="E1716">
            <v>42250</v>
          </cell>
          <cell r="F1716">
            <v>45650</v>
          </cell>
          <cell r="G1716">
            <v>49050</v>
          </cell>
          <cell r="H1716">
            <v>52400</v>
          </cell>
          <cell r="I1716">
            <v>55800</v>
          </cell>
        </row>
        <row r="1717">
          <cell r="A1717" t="str">
            <v>Arenac-MI201480</v>
          </cell>
          <cell r="B1717">
            <v>29600</v>
          </cell>
          <cell r="C1717">
            <v>33800</v>
          </cell>
          <cell r="D1717">
            <v>38050</v>
          </cell>
          <cell r="E1717">
            <v>42250</v>
          </cell>
          <cell r="F1717">
            <v>45650</v>
          </cell>
          <cell r="G1717">
            <v>49050</v>
          </cell>
          <cell r="H1717">
            <v>52400</v>
          </cell>
          <cell r="I1717">
            <v>55800</v>
          </cell>
        </row>
        <row r="1718">
          <cell r="A1718" t="str">
            <v>Baraga-MI201480</v>
          </cell>
          <cell r="B1718">
            <v>29700</v>
          </cell>
          <cell r="C1718">
            <v>33950</v>
          </cell>
          <cell r="D1718">
            <v>38200</v>
          </cell>
          <cell r="E1718">
            <v>42400</v>
          </cell>
          <cell r="F1718">
            <v>45800</v>
          </cell>
          <cell r="G1718">
            <v>49200</v>
          </cell>
          <cell r="H1718">
            <v>52600</v>
          </cell>
          <cell r="I1718">
            <v>56000</v>
          </cell>
        </row>
        <row r="1719">
          <cell r="A1719" t="str">
            <v>Barry-MI201480</v>
          </cell>
          <cell r="B1719">
            <v>35950</v>
          </cell>
          <cell r="C1719">
            <v>41050</v>
          </cell>
          <cell r="D1719">
            <v>46200</v>
          </cell>
          <cell r="E1719">
            <v>51300</v>
          </cell>
          <cell r="F1719">
            <v>55450</v>
          </cell>
          <cell r="G1719">
            <v>59550</v>
          </cell>
          <cell r="H1719">
            <v>63650</v>
          </cell>
          <cell r="I1719">
            <v>67750</v>
          </cell>
        </row>
        <row r="1720">
          <cell r="A1720" t="str">
            <v>Bay-MI201480</v>
          </cell>
          <cell r="B1720">
            <v>32500</v>
          </cell>
          <cell r="C1720">
            <v>37150</v>
          </cell>
          <cell r="D1720">
            <v>41800</v>
          </cell>
          <cell r="E1720">
            <v>46400</v>
          </cell>
          <cell r="F1720">
            <v>50150</v>
          </cell>
          <cell r="G1720">
            <v>53850</v>
          </cell>
          <cell r="H1720">
            <v>57550</v>
          </cell>
          <cell r="I1720">
            <v>61250</v>
          </cell>
        </row>
        <row r="1721">
          <cell r="A1721" t="str">
            <v>Benzie-MI201480</v>
          </cell>
          <cell r="B1721">
            <v>31950</v>
          </cell>
          <cell r="C1721">
            <v>36500</v>
          </cell>
          <cell r="D1721">
            <v>41050</v>
          </cell>
          <cell r="E1721">
            <v>45600</v>
          </cell>
          <cell r="F1721">
            <v>49250</v>
          </cell>
          <cell r="G1721">
            <v>52900</v>
          </cell>
          <cell r="H1721">
            <v>56550</v>
          </cell>
          <cell r="I1721">
            <v>60200</v>
          </cell>
        </row>
        <row r="1722">
          <cell r="A1722" t="str">
            <v>Berrien-MI201480</v>
          </cell>
          <cell r="B1722">
            <v>30750</v>
          </cell>
          <cell r="C1722">
            <v>35150</v>
          </cell>
          <cell r="D1722">
            <v>39550</v>
          </cell>
          <cell r="E1722">
            <v>43900</v>
          </cell>
          <cell r="F1722">
            <v>47450</v>
          </cell>
          <cell r="G1722">
            <v>50950</v>
          </cell>
          <cell r="H1722">
            <v>54450</v>
          </cell>
          <cell r="I1722">
            <v>57950</v>
          </cell>
        </row>
        <row r="1723">
          <cell r="A1723" t="str">
            <v>Branch-MI201480</v>
          </cell>
          <cell r="B1723">
            <v>29750</v>
          </cell>
          <cell r="C1723">
            <v>34000</v>
          </cell>
          <cell r="D1723">
            <v>38250</v>
          </cell>
          <cell r="E1723">
            <v>42500</v>
          </cell>
          <cell r="F1723">
            <v>45900</v>
          </cell>
          <cell r="G1723">
            <v>49300</v>
          </cell>
          <cell r="H1723">
            <v>52700</v>
          </cell>
          <cell r="I1723">
            <v>56100</v>
          </cell>
        </row>
        <row r="1724">
          <cell r="A1724" t="str">
            <v>Calhoun-MI201480</v>
          </cell>
          <cell r="B1724">
            <v>29600</v>
          </cell>
          <cell r="C1724">
            <v>33800</v>
          </cell>
          <cell r="D1724">
            <v>38050</v>
          </cell>
          <cell r="E1724">
            <v>42250</v>
          </cell>
          <cell r="F1724">
            <v>45650</v>
          </cell>
          <cell r="G1724">
            <v>49050</v>
          </cell>
          <cell r="H1724">
            <v>52400</v>
          </cell>
          <cell r="I1724">
            <v>55800</v>
          </cell>
        </row>
        <row r="1725">
          <cell r="A1725" t="str">
            <v>Cass-MI201480</v>
          </cell>
          <cell r="B1725">
            <v>32550</v>
          </cell>
          <cell r="C1725">
            <v>37200</v>
          </cell>
          <cell r="D1725">
            <v>41850</v>
          </cell>
          <cell r="E1725">
            <v>46500</v>
          </cell>
          <cell r="F1725">
            <v>50250</v>
          </cell>
          <cell r="G1725">
            <v>53950</v>
          </cell>
          <cell r="H1725">
            <v>57700</v>
          </cell>
          <cell r="I1725">
            <v>61400</v>
          </cell>
        </row>
        <row r="1726">
          <cell r="A1726" t="str">
            <v>Charlevoix-MI201480</v>
          </cell>
          <cell r="B1726">
            <v>33550</v>
          </cell>
          <cell r="C1726">
            <v>38350</v>
          </cell>
          <cell r="D1726">
            <v>43150</v>
          </cell>
          <cell r="E1726">
            <v>47900</v>
          </cell>
          <cell r="F1726">
            <v>51750</v>
          </cell>
          <cell r="G1726">
            <v>55600</v>
          </cell>
          <cell r="H1726">
            <v>59400</v>
          </cell>
          <cell r="I1726">
            <v>63250</v>
          </cell>
        </row>
        <row r="1727">
          <cell r="A1727" t="str">
            <v>Cheboygan-MI201480</v>
          </cell>
          <cell r="B1727">
            <v>29600</v>
          </cell>
          <cell r="C1727">
            <v>33800</v>
          </cell>
          <cell r="D1727">
            <v>38050</v>
          </cell>
          <cell r="E1727">
            <v>42250</v>
          </cell>
          <cell r="F1727">
            <v>45650</v>
          </cell>
          <cell r="G1727">
            <v>49050</v>
          </cell>
          <cell r="H1727">
            <v>52400</v>
          </cell>
          <cell r="I1727">
            <v>55800</v>
          </cell>
        </row>
        <row r="1728">
          <cell r="A1728" t="str">
            <v>Chippewa-MI201480</v>
          </cell>
          <cell r="B1728">
            <v>31650</v>
          </cell>
          <cell r="C1728">
            <v>36200</v>
          </cell>
          <cell r="D1728">
            <v>40700</v>
          </cell>
          <cell r="E1728">
            <v>45200</v>
          </cell>
          <cell r="F1728">
            <v>48850</v>
          </cell>
          <cell r="G1728">
            <v>52450</v>
          </cell>
          <cell r="H1728">
            <v>56050</v>
          </cell>
          <cell r="I1728">
            <v>59700</v>
          </cell>
        </row>
        <row r="1729">
          <cell r="A1729" t="str">
            <v>Clare-MI201480</v>
          </cell>
          <cell r="B1729">
            <v>29600</v>
          </cell>
          <cell r="C1729">
            <v>33800</v>
          </cell>
          <cell r="D1729">
            <v>38050</v>
          </cell>
          <cell r="E1729">
            <v>42250</v>
          </cell>
          <cell r="F1729">
            <v>45650</v>
          </cell>
          <cell r="G1729">
            <v>49050</v>
          </cell>
          <cell r="H1729">
            <v>52400</v>
          </cell>
          <cell r="I1729">
            <v>55800</v>
          </cell>
        </row>
        <row r="1730">
          <cell r="A1730" t="str">
            <v>Clinton-MI201480</v>
          </cell>
          <cell r="B1730">
            <v>35950</v>
          </cell>
          <cell r="C1730">
            <v>41100</v>
          </cell>
          <cell r="D1730">
            <v>46250</v>
          </cell>
          <cell r="E1730">
            <v>51350</v>
          </cell>
          <cell r="F1730">
            <v>55500</v>
          </cell>
          <cell r="G1730">
            <v>59600</v>
          </cell>
          <cell r="H1730">
            <v>63700</v>
          </cell>
          <cell r="I1730">
            <v>67800</v>
          </cell>
        </row>
        <row r="1731">
          <cell r="A1731" t="str">
            <v>Crawford-MI201480</v>
          </cell>
          <cell r="B1731">
            <v>29600</v>
          </cell>
          <cell r="C1731">
            <v>33800</v>
          </cell>
          <cell r="D1731">
            <v>38050</v>
          </cell>
          <cell r="E1731">
            <v>42250</v>
          </cell>
          <cell r="F1731">
            <v>45650</v>
          </cell>
          <cell r="G1731">
            <v>49050</v>
          </cell>
          <cell r="H1731">
            <v>52400</v>
          </cell>
          <cell r="I1731">
            <v>55800</v>
          </cell>
        </row>
        <row r="1732">
          <cell r="A1732" t="str">
            <v>Delta-MI201480</v>
          </cell>
          <cell r="B1732">
            <v>30700</v>
          </cell>
          <cell r="C1732">
            <v>35100</v>
          </cell>
          <cell r="D1732">
            <v>39500</v>
          </cell>
          <cell r="E1732">
            <v>43850</v>
          </cell>
          <cell r="F1732">
            <v>47400</v>
          </cell>
          <cell r="G1732">
            <v>50900</v>
          </cell>
          <cell r="H1732">
            <v>54400</v>
          </cell>
          <cell r="I1732">
            <v>57900</v>
          </cell>
        </row>
        <row r="1733">
          <cell r="A1733" t="str">
            <v>Dickinson-MI201480</v>
          </cell>
          <cell r="B1733">
            <v>31400</v>
          </cell>
          <cell r="C1733">
            <v>35850</v>
          </cell>
          <cell r="D1733">
            <v>40350</v>
          </cell>
          <cell r="E1733">
            <v>44800</v>
          </cell>
          <cell r="F1733">
            <v>48400</v>
          </cell>
          <cell r="G1733">
            <v>52000</v>
          </cell>
          <cell r="H1733">
            <v>55600</v>
          </cell>
          <cell r="I1733">
            <v>59150</v>
          </cell>
        </row>
        <row r="1734">
          <cell r="A1734" t="str">
            <v>Eaton-MI201480</v>
          </cell>
          <cell r="B1734">
            <v>35950</v>
          </cell>
          <cell r="C1734">
            <v>41100</v>
          </cell>
          <cell r="D1734">
            <v>46250</v>
          </cell>
          <cell r="E1734">
            <v>51350</v>
          </cell>
          <cell r="F1734">
            <v>55500</v>
          </cell>
          <cell r="G1734">
            <v>59600</v>
          </cell>
          <cell r="H1734">
            <v>63700</v>
          </cell>
          <cell r="I1734">
            <v>67800</v>
          </cell>
        </row>
        <row r="1735">
          <cell r="A1735" t="str">
            <v>Emmet-MI201480</v>
          </cell>
          <cell r="B1735">
            <v>36700</v>
          </cell>
          <cell r="C1735">
            <v>41950</v>
          </cell>
          <cell r="D1735">
            <v>47200</v>
          </cell>
          <cell r="E1735">
            <v>52400</v>
          </cell>
          <cell r="F1735">
            <v>56600</v>
          </cell>
          <cell r="G1735">
            <v>60800</v>
          </cell>
          <cell r="H1735">
            <v>65000</v>
          </cell>
          <cell r="I1735">
            <v>69200</v>
          </cell>
        </row>
        <row r="1736">
          <cell r="A1736" t="str">
            <v>Genesee-MI201480</v>
          </cell>
          <cell r="B1736">
            <v>29900</v>
          </cell>
          <cell r="C1736">
            <v>34150</v>
          </cell>
          <cell r="D1736">
            <v>38400</v>
          </cell>
          <cell r="E1736">
            <v>42650</v>
          </cell>
          <cell r="F1736">
            <v>46100</v>
          </cell>
          <cell r="G1736">
            <v>49500</v>
          </cell>
          <cell r="H1736">
            <v>52900</v>
          </cell>
          <cell r="I1736">
            <v>56300</v>
          </cell>
        </row>
        <row r="1737">
          <cell r="A1737" t="str">
            <v>Gladwin-MI201480</v>
          </cell>
          <cell r="B1737">
            <v>29600</v>
          </cell>
          <cell r="C1737">
            <v>33800</v>
          </cell>
          <cell r="D1737">
            <v>38050</v>
          </cell>
          <cell r="E1737">
            <v>42250</v>
          </cell>
          <cell r="F1737">
            <v>45650</v>
          </cell>
          <cell r="G1737">
            <v>49050</v>
          </cell>
          <cell r="H1737">
            <v>52400</v>
          </cell>
          <cell r="I1737">
            <v>55800</v>
          </cell>
        </row>
        <row r="1738">
          <cell r="A1738" t="str">
            <v>Gogebic-MI201480</v>
          </cell>
          <cell r="B1738">
            <v>29600</v>
          </cell>
          <cell r="C1738">
            <v>33800</v>
          </cell>
          <cell r="D1738">
            <v>38050</v>
          </cell>
          <cell r="E1738">
            <v>42250</v>
          </cell>
          <cell r="F1738">
            <v>45650</v>
          </cell>
          <cell r="G1738">
            <v>49050</v>
          </cell>
          <cell r="H1738">
            <v>52400</v>
          </cell>
          <cell r="I1738">
            <v>55800</v>
          </cell>
        </row>
        <row r="1739">
          <cell r="A1739" t="str">
            <v>Grand Traverse-MI201480</v>
          </cell>
          <cell r="B1739">
            <v>33400</v>
          </cell>
          <cell r="C1739">
            <v>38200</v>
          </cell>
          <cell r="D1739">
            <v>42950</v>
          </cell>
          <cell r="E1739">
            <v>47700</v>
          </cell>
          <cell r="F1739">
            <v>51550</v>
          </cell>
          <cell r="G1739">
            <v>55350</v>
          </cell>
          <cell r="H1739">
            <v>59150</v>
          </cell>
          <cell r="I1739">
            <v>63000</v>
          </cell>
        </row>
        <row r="1740">
          <cell r="A1740" t="str">
            <v>Gratiot-MI201480</v>
          </cell>
          <cell r="B1740">
            <v>29700</v>
          </cell>
          <cell r="C1740">
            <v>33950</v>
          </cell>
          <cell r="D1740">
            <v>38200</v>
          </cell>
          <cell r="E1740">
            <v>42400</v>
          </cell>
          <cell r="F1740">
            <v>45800</v>
          </cell>
          <cell r="G1740">
            <v>49200</v>
          </cell>
          <cell r="H1740">
            <v>52600</v>
          </cell>
          <cell r="I1740">
            <v>56000</v>
          </cell>
        </row>
        <row r="1741">
          <cell r="A1741" t="str">
            <v>Hillsdale-MI201480</v>
          </cell>
          <cell r="B1741">
            <v>29800</v>
          </cell>
          <cell r="C1741">
            <v>34050</v>
          </cell>
          <cell r="D1741">
            <v>38300</v>
          </cell>
          <cell r="E1741">
            <v>42550</v>
          </cell>
          <cell r="F1741">
            <v>46000</v>
          </cell>
          <cell r="G1741">
            <v>49400</v>
          </cell>
          <cell r="H1741">
            <v>52800</v>
          </cell>
          <cell r="I1741">
            <v>56200</v>
          </cell>
        </row>
        <row r="1742">
          <cell r="A1742" t="str">
            <v>Houghton-MI201480</v>
          </cell>
          <cell r="B1742">
            <v>29600</v>
          </cell>
          <cell r="C1742">
            <v>33800</v>
          </cell>
          <cell r="D1742">
            <v>38050</v>
          </cell>
          <cell r="E1742">
            <v>42250</v>
          </cell>
          <cell r="F1742">
            <v>45650</v>
          </cell>
          <cell r="G1742">
            <v>49050</v>
          </cell>
          <cell r="H1742">
            <v>52400</v>
          </cell>
          <cell r="I1742">
            <v>55800</v>
          </cell>
        </row>
        <row r="1743">
          <cell r="A1743" t="str">
            <v>Huron-MI201480</v>
          </cell>
          <cell r="B1743">
            <v>29600</v>
          </cell>
          <cell r="C1743">
            <v>33800</v>
          </cell>
          <cell r="D1743">
            <v>38050</v>
          </cell>
          <cell r="E1743">
            <v>42250</v>
          </cell>
          <cell r="F1743">
            <v>45650</v>
          </cell>
          <cell r="G1743">
            <v>49050</v>
          </cell>
          <cell r="H1743">
            <v>52400</v>
          </cell>
          <cell r="I1743">
            <v>55800</v>
          </cell>
        </row>
        <row r="1744">
          <cell r="A1744" t="str">
            <v>Ingham-MI201480</v>
          </cell>
          <cell r="B1744">
            <v>35950</v>
          </cell>
          <cell r="C1744">
            <v>41100</v>
          </cell>
          <cell r="D1744">
            <v>46250</v>
          </cell>
          <cell r="E1744">
            <v>51350</v>
          </cell>
          <cell r="F1744">
            <v>55500</v>
          </cell>
          <cell r="G1744">
            <v>59600</v>
          </cell>
          <cell r="H1744">
            <v>63700</v>
          </cell>
          <cell r="I1744">
            <v>67800</v>
          </cell>
        </row>
        <row r="1745">
          <cell r="A1745" t="str">
            <v>Ionia-MI201480</v>
          </cell>
          <cell r="B1745">
            <v>31650</v>
          </cell>
          <cell r="C1745">
            <v>36200</v>
          </cell>
          <cell r="D1745">
            <v>40700</v>
          </cell>
          <cell r="E1745">
            <v>45200</v>
          </cell>
          <cell r="F1745">
            <v>48850</v>
          </cell>
          <cell r="G1745">
            <v>52450</v>
          </cell>
          <cell r="H1745">
            <v>56050</v>
          </cell>
          <cell r="I1745">
            <v>59700</v>
          </cell>
        </row>
        <row r="1746">
          <cell r="A1746" t="str">
            <v>Iosco-MI201480</v>
          </cell>
          <cell r="B1746">
            <v>29600</v>
          </cell>
          <cell r="C1746">
            <v>33800</v>
          </cell>
          <cell r="D1746">
            <v>38050</v>
          </cell>
          <cell r="E1746">
            <v>42250</v>
          </cell>
          <cell r="F1746">
            <v>45650</v>
          </cell>
          <cell r="G1746">
            <v>49050</v>
          </cell>
          <cell r="H1746">
            <v>52400</v>
          </cell>
          <cell r="I1746">
            <v>55800</v>
          </cell>
        </row>
        <row r="1747">
          <cell r="A1747" t="str">
            <v>Iron-MI201480</v>
          </cell>
          <cell r="B1747">
            <v>29600</v>
          </cell>
          <cell r="C1747">
            <v>33800</v>
          </cell>
          <cell r="D1747">
            <v>38050</v>
          </cell>
          <cell r="E1747">
            <v>42250</v>
          </cell>
          <cell r="F1747">
            <v>45650</v>
          </cell>
          <cell r="G1747">
            <v>49050</v>
          </cell>
          <cell r="H1747">
            <v>52400</v>
          </cell>
          <cell r="I1747">
            <v>55800</v>
          </cell>
        </row>
        <row r="1748">
          <cell r="A1748" t="str">
            <v>Isabella-MI201480</v>
          </cell>
          <cell r="B1748">
            <v>29900</v>
          </cell>
          <cell r="C1748">
            <v>34200</v>
          </cell>
          <cell r="D1748">
            <v>38450</v>
          </cell>
          <cell r="E1748">
            <v>42700</v>
          </cell>
          <cell r="F1748">
            <v>46150</v>
          </cell>
          <cell r="G1748">
            <v>49550</v>
          </cell>
          <cell r="H1748">
            <v>52950</v>
          </cell>
          <cell r="I1748">
            <v>56400</v>
          </cell>
        </row>
        <row r="1749">
          <cell r="A1749" t="str">
            <v>Jackson-MI201480</v>
          </cell>
          <cell r="B1749">
            <v>31600</v>
          </cell>
          <cell r="C1749">
            <v>36100</v>
          </cell>
          <cell r="D1749">
            <v>40600</v>
          </cell>
          <cell r="E1749">
            <v>45100</v>
          </cell>
          <cell r="F1749">
            <v>48750</v>
          </cell>
          <cell r="G1749">
            <v>52350</v>
          </cell>
          <cell r="H1749">
            <v>55950</v>
          </cell>
          <cell r="I1749">
            <v>59550</v>
          </cell>
        </row>
        <row r="1750">
          <cell r="A1750" t="str">
            <v>Kalamazoo-MI201480</v>
          </cell>
          <cell r="B1750">
            <v>33200</v>
          </cell>
          <cell r="C1750">
            <v>37950</v>
          </cell>
          <cell r="D1750">
            <v>42700</v>
          </cell>
          <cell r="E1750">
            <v>47400</v>
          </cell>
          <cell r="F1750">
            <v>51200</v>
          </cell>
          <cell r="G1750">
            <v>55000</v>
          </cell>
          <cell r="H1750">
            <v>58800</v>
          </cell>
          <cell r="I1750">
            <v>62600</v>
          </cell>
        </row>
        <row r="1751">
          <cell r="A1751" t="str">
            <v>Kalkaska-MI201480</v>
          </cell>
          <cell r="B1751">
            <v>29600</v>
          </cell>
          <cell r="C1751">
            <v>33800</v>
          </cell>
          <cell r="D1751">
            <v>38050</v>
          </cell>
          <cell r="E1751">
            <v>42250</v>
          </cell>
          <cell r="F1751">
            <v>45650</v>
          </cell>
          <cell r="G1751">
            <v>49050</v>
          </cell>
          <cell r="H1751">
            <v>52400</v>
          </cell>
          <cell r="I1751">
            <v>55800</v>
          </cell>
        </row>
        <row r="1752">
          <cell r="A1752" t="str">
            <v>Kent-MI201480</v>
          </cell>
          <cell r="B1752">
            <v>35000</v>
          </cell>
          <cell r="C1752">
            <v>40000</v>
          </cell>
          <cell r="D1752">
            <v>45000</v>
          </cell>
          <cell r="E1752">
            <v>50000</v>
          </cell>
          <cell r="F1752">
            <v>54000</v>
          </cell>
          <cell r="G1752">
            <v>58000</v>
          </cell>
          <cell r="H1752">
            <v>62000</v>
          </cell>
          <cell r="I1752">
            <v>66000</v>
          </cell>
        </row>
        <row r="1753">
          <cell r="A1753" t="str">
            <v>Keweenaw-MI201480</v>
          </cell>
          <cell r="B1753">
            <v>29600</v>
          </cell>
          <cell r="C1753">
            <v>33800</v>
          </cell>
          <cell r="D1753">
            <v>38050</v>
          </cell>
          <cell r="E1753">
            <v>42250</v>
          </cell>
          <cell r="F1753">
            <v>45650</v>
          </cell>
          <cell r="G1753">
            <v>49050</v>
          </cell>
          <cell r="H1753">
            <v>52400</v>
          </cell>
          <cell r="I1753">
            <v>55800</v>
          </cell>
        </row>
        <row r="1754">
          <cell r="A1754" t="str">
            <v>Lake-MI201480</v>
          </cell>
          <cell r="B1754">
            <v>29600</v>
          </cell>
          <cell r="C1754">
            <v>33800</v>
          </cell>
          <cell r="D1754">
            <v>38050</v>
          </cell>
          <cell r="E1754">
            <v>42250</v>
          </cell>
          <cell r="F1754">
            <v>45650</v>
          </cell>
          <cell r="G1754">
            <v>49050</v>
          </cell>
          <cell r="H1754">
            <v>52400</v>
          </cell>
          <cell r="I1754">
            <v>55800</v>
          </cell>
        </row>
        <row r="1755">
          <cell r="A1755" t="str">
            <v>Lapeer-MI201480</v>
          </cell>
          <cell r="B1755">
            <v>36200</v>
          </cell>
          <cell r="C1755">
            <v>41400</v>
          </cell>
          <cell r="D1755">
            <v>46550</v>
          </cell>
          <cell r="E1755">
            <v>51700</v>
          </cell>
          <cell r="F1755">
            <v>55850</v>
          </cell>
          <cell r="G1755">
            <v>60000</v>
          </cell>
          <cell r="H1755">
            <v>64150</v>
          </cell>
          <cell r="I1755">
            <v>68250</v>
          </cell>
        </row>
        <row r="1756">
          <cell r="A1756" t="str">
            <v>Leelanau-MI201480</v>
          </cell>
          <cell r="B1756">
            <v>37800</v>
          </cell>
          <cell r="C1756">
            <v>43200</v>
          </cell>
          <cell r="D1756">
            <v>48600</v>
          </cell>
          <cell r="E1756">
            <v>54000</v>
          </cell>
          <cell r="F1756">
            <v>58350</v>
          </cell>
          <cell r="G1756">
            <v>62650</v>
          </cell>
          <cell r="H1756">
            <v>67000</v>
          </cell>
          <cell r="I1756">
            <v>71300</v>
          </cell>
        </row>
        <row r="1757">
          <cell r="A1757" t="str">
            <v>Lenawee-MI201480</v>
          </cell>
          <cell r="B1757">
            <v>33950</v>
          </cell>
          <cell r="C1757">
            <v>38800</v>
          </cell>
          <cell r="D1757">
            <v>43650</v>
          </cell>
          <cell r="E1757">
            <v>48500</v>
          </cell>
          <cell r="F1757">
            <v>52400</v>
          </cell>
          <cell r="G1757">
            <v>56300</v>
          </cell>
          <cell r="H1757">
            <v>60150</v>
          </cell>
          <cell r="I1757">
            <v>64050</v>
          </cell>
        </row>
        <row r="1758">
          <cell r="A1758" t="str">
            <v>Livingston-MI201480</v>
          </cell>
          <cell r="B1758">
            <v>44450</v>
          </cell>
          <cell r="C1758">
            <v>50800</v>
          </cell>
          <cell r="D1758">
            <v>57150</v>
          </cell>
          <cell r="E1758">
            <v>63450</v>
          </cell>
          <cell r="F1758">
            <v>68550</v>
          </cell>
          <cell r="G1758">
            <v>73650</v>
          </cell>
          <cell r="H1758">
            <v>78700</v>
          </cell>
          <cell r="I1758">
            <v>83800</v>
          </cell>
        </row>
        <row r="1759">
          <cell r="A1759" t="str">
            <v>Luce-MI201480</v>
          </cell>
          <cell r="B1759">
            <v>29600</v>
          </cell>
          <cell r="C1759">
            <v>33800</v>
          </cell>
          <cell r="D1759">
            <v>38050</v>
          </cell>
          <cell r="E1759">
            <v>42250</v>
          </cell>
          <cell r="F1759">
            <v>45650</v>
          </cell>
          <cell r="G1759">
            <v>49050</v>
          </cell>
          <cell r="H1759">
            <v>52400</v>
          </cell>
          <cell r="I1759">
            <v>55800</v>
          </cell>
        </row>
        <row r="1760">
          <cell r="A1760" t="str">
            <v>Mackinac-MI201480</v>
          </cell>
          <cell r="B1760">
            <v>29700</v>
          </cell>
          <cell r="C1760">
            <v>33950</v>
          </cell>
          <cell r="D1760">
            <v>38200</v>
          </cell>
          <cell r="E1760">
            <v>42400</v>
          </cell>
          <cell r="F1760">
            <v>45800</v>
          </cell>
          <cell r="G1760">
            <v>49200</v>
          </cell>
          <cell r="H1760">
            <v>52600</v>
          </cell>
          <cell r="I1760">
            <v>56000</v>
          </cell>
        </row>
        <row r="1761">
          <cell r="A1761" t="str">
            <v>Macomb-MI201480</v>
          </cell>
          <cell r="B1761">
            <v>36200</v>
          </cell>
          <cell r="C1761">
            <v>41400</v>
          </cell>
          <cell r="D1761">
            <v>46550</v>
          </cell>
          <cell r="E1761">
            <v>51700</v>
          </cell>
          <cell r="F1761">
            <v>55850</v>
          </cell>
          <cell r="G1761">
            <v>60000</v>
          </cell>
          <cell r="H1761">
            <v>64150</v>
          </cell>
          <cell r="I1761">
            <v>68250</v>
          </cell>
        </row>
        <row r="1762">
          <cell r="A1762" t="str">
            <v>Manistee-MI201480</v>
          </cell>
          <cell r="B1762">
            <v>29600</v>
          </cell>
          <cell r="C1762">
            <v>33800</v>
          </cell>
          <cell r="D1762">
            <v>38050</v>
          </cell>
          <cell r="E1762">
            <v>42250</v>
          </cell>
          <cell r="F1762">
            <v>45650</v>
          </cell>
          <cell r="G1762">
            <v>49050</v>
          </cell>
          <cell r="H1762">
            <v>52400</v>
          </cell>
          <cell r="I1762">
            <v>55800</v>
          </cell>
        </row>
        <row r="1763">
          <cell r="A1763" t="str">
            <v>Marquette-MI201480</v>
          </cell>
          <cell r="B1763">
            <v>35000</v>
          </cell>
          <cell r="C1763">
            <v>40000</v>
          </cell>
          <cell r="D1763">
            <v>45000</v>
          </cell>
          <cell r="E1763">
            <v>50000</v>
          </cell>
          <cell r="F1763">
            <v>54000</v>
          </cell>
          <cell r="G1763">
            <v>58000</v>
          </cell>
          <cell r="H1763">
            <v>62000</v>
          </cell>
          <cell r="I1763">
            <v>66000</v>
          </cell>
        </row>
        <row r="1764">
          <cell r="A1764" t="str">
            <v>Mason-MI201480</v>
          </cell>
          <cell r="B1764">
            <v>29600</v>
          </cell>
          <cell r="C1764">
            <v>33800</v>
          </cell>
          <cell r="D1764">
            <v>38050</v>
          </cell>
          <cell r="E1764">
            <v>42250</v>
          </cell>
          <cell r="F1764">
            <v>45650</v>
          </cell>
          <cell r="G1764">
            <v>49050</v>
          </cell>
          <cell r="H1764">
            <v>52400</v>
          </cell>
          <cell r="I1764">
            <v>55800</v>
          </cell>
        </row>
        <row r="1765">
          <cell r="A1765" t="str">
            <v>Mecosta-MI201480</v>
          </cell>
          <cell r="B1765">
            <v>29600</v>
          </cell>
          <cell r="C1765">
            <v>33800</v>
          </cell>
          <cell r="D1765">
            <v>38050</v>
          </cell>
          <cell r="E1765">
            <v>42250</v>
          </cell>
          <cell r="F1765">
            <v>45650</v>
          </cell>
          <cell r="G1765">
            <v>49050</v>
          </cell>
          <cell r="H1765">
            <v>52400</v>
          </cell>
          <cell r="I1765">
            <v>55800</v>
          </cell>
        </row>
        <row r="1766">
          <cell r="A1766" t="str">
            <v>Menominee-MI201480</v>
          </cell>
          <cell r="B1766">
            <v>29600</v>
          </cell>
          <cell r="C1766">
            <v>33800</v>
          </cell>
          <cell r="D1766">
            <v>38050</v>
          </cell>
          <cell r="E1766">
            <v>42250</v>
          </cell>
          <cell r="F1766">
            <v>45650</v>
          </cell>
          <cell r="G1766">
            <v>49050</v>
          </cell>
          <cell r="H1766">
            <v>52400</v>
          </cell>
          <cell r="I1766">
            <v>55800</v>
          </cell>
        </row>
        <row r="1767">
          <cell r="A1767" t="str">
            <v>Midland-MI201480</v>
          </cell>
          <cell r="B1767">
            <v>37050</v>
          </cell>
          <cell r="C1767">
            <v>42350</v>
          </cell>
          <cell r="D1767">
            <v>47650</v>
          </cell>
          <cell r="E1767">
            <v>52900</v>
          </cell>
          <cell r="F1767">
            <v>57150</v>
          </cell>
          <cell r="G1767">
            <v>61400</v>
          </cell>
          <cell r="H1767">
            <v>65600</v>
          </cell>
          <cell r="I1767">
            <v>69850</v>
          </cell>
        </row>
        <row r="1768">
          <cell r="A1768" t="str">
            <v>Missaukee-MI201480</v>
          </cell>
          <cell r="B1768">
            <v>29600</v>
          </cell>
          <cell r="C1768">
            <v>33800</v>
          </cell>
          <cell r="D1768">
            <v>38050</v>
          </cell>
          <cell r="E1768">
            <v>42250</v>
          </cell>
          <cell r="F1768">
            <v>45650</v>
          </cell>
          <cell r="G1768">
            <v>49050</v>
          </cell>
          <cell r="H1768">
            <v>52400</v>
          </cell>
          <cell r="I1768">
            <v>55800</v>
          </cell>
        </row>
        <row r="1769">
          <cell r="A1769" t="str">
            <v>Monroe-MI201480</v>
          </cell>
          <cell r="B1769">
            <v>35750</v>
          </cell>
          <cell r="C1769">
            <v>40850</v>
          </cell>
          <cell r="D1769">
            <v>45950</v>
          </cell>
          <cell r="E1769">
            <v>51050</v>
          </cell>
          <cell r="F1769">
            <v>55150</v>
          </cell>
          <cell r="G1769">
            <v>59250</v>
          </cell>
          <cell r="H1769">
            <v>63350</v>
          </cell>
          <cell r="I1769">
            <v>67400</v>
          </cell>
        </row>
        <row r="1770">
          <cell r="A1770" t="str">
            <v>Montcalm-MI201480</v>
          </cell>
          <cell r="B1770">
            <v>29600</v>
          </cell>
          <cell r="C1770">
            <v>33800</v>
          </cell>
          <cell r="D1770">
            <v>38050</v>
          </cell>
          <cell r="E1770">
            <v>42250</v>
          </cell>
          <cell r="F1770">
            <v>45650</v>
          </cell>
          <cell r="G1770">
            <v>49050</v>
          </cell>
          <cell r="H1770">
            <v>52400</v>
          </cell>
          <cell r="I1770">
            <v>55800</v>
          </cell>
        </row>
        <row r="1771">
          <cell r="A1771" t="str">
            <v>Montmorency-MI201480</v>
          </cell>
          <cell r="B1771">
            <v>29600</v>
          </cell>
          <cell r="C1771">
            <v>33800</v>
          </cell>
          <cell r="D1771">
            <v>38050</v>
          </cell>
          <cell r="E1771">
            <v>42250</v>
          </cell>
          <cell r="F1771">
            <v>45650</v>
          </cell>
          <cell r="G1771">
            <v>49050</v>
          </cell>
          <cell r="H1771">
            <v>52400</v>
          </cell>
          <cell r="I1771">
            <v>55800</v>
          </cell>
        </row>
        <row r="1772">
          <cell r="A1772" t="str">
            <v>Muskegon-MI201480</v>
          </cell>
          <cell r="B1772">
            <v>29600</v>
          </cell>
          <cell r="C1772">
            <v>33800</v>
          </cell>
          <cell r="D1772">
            <v>38050</v>
          </cell>
          <cell r="E1772">
            <v>42250</v>
          </cell>
          <cell r="F1772">
            <v>45650</v>
          </cell>
          <cell r="G1772">
            <v>49050</v>
          </cell>
          <cell r="H1772">
            <v>52400</v>
          </cell>
          <cell r="I1772">
            <v>55800</v>
          </cell>
        </row>
        <row r="1773">
          <cell r="A1773" t="str">
            <v>Newaygo-MI201480</v>
          </cell>
          <cell r="B1773">
            <v>29600</v>
          </cell>
          <cell r="C1773">
            <v>33800</v>
          </cell>
          <cell r="D1773">
            <v>38050</v>
          </cell>
          <cell r="E1773">
            <v>42250</v>
          </cell>
          <cell r="F1773">
            <v>45650</v>
          </cell>
          <cell r="G1773">
            <v>49050</v>
          </cell>
          <cell r="H1773">
            <v>52400</v>
          </cell>
          <cell r="I1773">
            <v>55800</v>
          </cell>
        </row>
        <row r="1774">
          <cell r="A1774" t="str">
            <v>Oakland-MI201480</v>
          </cell>
          <cell r="B1774">
            <v>36200</v>
          </cell>
          <cell r="C1774">
            <v>41400</v>
          </cell>
          <cell r="D1774">
            <v>46550</v>
          </cell>
          <cell r="E1774">
            <v>51700</v>
          </cell>
          <cell r="F1774">
            <v>55850</v>
          </cell>
          <cell r="G1774">
            <v>60000</v>
          </cell>
          <cell r="H1774">
            <v>64150</v>
          </cell>
          <cell r="I1774">
            <v>68250</v>
          </cell>
        </row>
        <row r="1775">
          <cell r="A1775" t="str">
            <v>Oceana-MI201480</v>
          </cell>
          <cell r="B1775">
            <v>29600</v>
          </cell>
          <cell r="C1775">
            <v>33800</v>
          </cell>
          <cell r="D1775">
            <v>38050</v>
          </cell>
          <cell r="E1775">
            <v>42250</v>
          </cell>
          <cell r="F1775">
            <v>45650</v>
          </cell>
          <cell r="G1775">
            <v>49050</v>
          </cell>
          <cell r="H1775">
            <v>52400</v>
          </cell>
          <cell r="I1775">
            <v>55800</v>
          </cell>
        </row>
        <row r="1776">
          <cell r="A1776" t="str">
            <v>Ogemaw-MI201480</v>
          </cell>
          <cell r="B1776">
            <v>29600</v>
          </cell>
          <cell r="C1776">
            <v>33800</v>
          </cell>
          <cell r="D1776">
            <v>38050</v>
          </cell>
          <cell r="E1776">
            <v>42250</v>
          </cell>
          <cell r="F1776">
            <v>45650</v>
          </cell>
          <cell r="G1776">
            <v>49050</v>
          </cell>
          <cell r="H1776">
            <v>52400</v>
          </cell>
          <cell r="I1776">
            <v>55800</v>
          </cell>
        </row>
        <row r="1777">
          <cell r="A1777" t="str">
            <v>Ontonagon-MI201480</v>
          </cell>
          <cell r="B1777">
            <v>29600</v>
          </cell>
          <cell r="C1777">
            <v>33800</v>
          </cell>
          <cell r="D1777">
            <v>38050</v>
          </cell>
          <cell r="E1777">
            <v>42250</v>
          </cell>
          <cell r="F1777">
            <v>45650</v>
          </cell>
          <cell r="G1777">
            <v>49050</v>
          </cell>
          <cell r="H1777">
            <v>52400</v>
          </cell>
          <cell r="I1777">
            <v>55800</v>
          </cell>
        </row>
        <row r="1778">
          <cell r="A1778" t="str">
            <v>Osceola-MI201480</v>
          </cell>
          <cell r="B1778">
            <v>29600</v>
          </cell>
          <cell r="C1778">
            <v>33800</v>
          </cell>
          <cell r="D1778">
            <v>38050</v>
          </cell>
          <cell r="E1778">
            <v>42250</v>
          </cell>
          <cell r="F1778">
            <v>45650</v>
          </cell>
          <cell r="G1778">
            <v>49050</v>
          </cell>
          <cell r="H1778">
            <v>52400</v>
          </cell>
          <cell r="I1778">
            <v>55800</v>
          </cell>
        </row>
        <row r="1779">
          <cell r="A1779" t="str">
            <v>Oscoda-MI201480</v>
          </cell>
          <cell r="B1779">
            <v>29600</v>
          </cell>
          <cell r="C1779">
            <v>33800</v>
          </cell>
          <cell r="D1779">
            <v>38050</v>
          </cell>
          <cell r="E1779">
            <v>42250</v>
          </cell>
          <cell r="F1779">
            <v>45650</v>
          </cell>
          <cell r="G1779">
            <v>49050</v>
          </cell>
          <cell r="H1779">
            <v>52400</v>
          </cell>
          <cell r="I1779">
            <v>55800</v>
          </cell>
        </row>
        <row r="1780">
          <cell r="A1780" t="str">
            <v>Otsego-MI201480</v>
          </cell>
          <cell r="B1780">
            <v>31600</v>
          </cell>
          <cell r="C1780">
            <v>36100</v>
          </cell>
          <cell r="D1780">
            <v>40600</v>
          </cell>
          <cell r="E1780">
            <v>45100</v>
          </cell>
          <cell r="F1780">
            <v>48750</v>
          </cell>
          <cell r="G1780">
            <v>52350</v>
          </cell>
          <cell r="H1780">
            <v>55950</v>
          </cell>
          <cell r="I1780">
            <v>59550</v>
          </cell>
        </row>
        <row r="1781">
          <cell r="A1781" t="str">
            <v>Ottawa-MI201480</v>
          </cell>
          <cell r="B1781">
            <v>38300</v>
          </cell>
          <cell r="C1781">
            <v>43750</v>
          </cell>
          <cell r="D1781">
            <v>49200</v>
          </cell>
          <cell r="E1781">
            <v>54650</v>
          </cell>
          <cell r="F1781">
            <v>59050</v>
          </cell>
          <cell r="G1781">
            <v>63400</v>
          </cell>
          <cell r="H1781">
            <v>67800</v>
          </cell>
          <cell r="I1781">
            <v>72150</v>
          </cell>
        </row>
        <row r="1782">
          <cell r="A1782" t="str">
            <v>Presque Isle-MI201480</v>
          </cell>
          <cell r="B1782">
            <v>29600</v>
          </cell>
          <cell r="C1782">
            <v>33800</v>
          </cell>
          <cell r="D1782">
            <v>38050</v>
          </cell>
          <cell r="E1782">
            <v>42250</v>
          </cell>
          <cell r="F1782">
            <v>45650</v>
          </cell>
          <cell r="G1782">
            <v>49050</v>
          </cell>
          <cell r="H1782">
            <v>52400</v>
          </cell>
          <cell r="I1782">
            <v>55800</v>
          </cell>
        </row>
        <row r="1783">
          <cell r="A1783" t="str">
            <v>Roscommon-MI201480</v>
          </cell>
          <cell r="B1783">
            <v>29600</v>
          </cell>
          <cell r="C1783">
            <v>33800</v>
          </cell>
          <cell r="D1783">
            <v>38050</v>
          </cell>
          <cell r="E1783">
            <v>42250</v>
          </cell>
          <cell r="F1783">
            <v>45650</v>
          </cell>
          <cell r="G1783">
            <v>49050</v>
          </cell>
          <cell r="H1783">
            <v>52400</v>
          </cell>
          <cell r="I1783">
            <v>55800</v>
          </cell>
        </row>
        <row r="1784">
          <cell r="A1784" t="str">
            <v>Saginaw-MI201480</v>
          </cell>
          <cell r="B1784">
            <v>30050</v>
          </cell>
          <cell r="C1784">
            <v>34350</v>
          </cell>
          <cell r="D1784">
            <v>38650</v>
          </cell>
          <cell r="E1784">
            <v>42900</v>
          </cell>
          <cell r="F1784">
            <v>46350</v>
          </cell>
          <cell r="G1784">
            <v>49800</v>
          </cell>
          <cell r="H1784">
            <v>53200</v>
          </cell>
          <cell r="I1784">
            <v>56650</v>
          </cell>
        </row>
        <row r="1785">
          <cell r="A1785" t="str">
            <v>St. Clair-MI201480</v>
          </cell>
          <cell r="B1785">
            <v>36200</v>
          </cell>
          <cell r="C1785">
            <v>41400</v>
          </cell>
          <cell r="D1785">
            <v>46550</v>
          </cell>
          <cell r="E1785">
            <v>51700</v>
          </cell>
          <cell r="F1785">
            <v>55850</v>
          </cell>
          <cell r="G1785">
            <v>60000</v>
          </cell>
          <cell r="H1785">
            <v>64150</v>
          </cell>
          <cell r="I1785">
            <v>68250</v>
          </cell>
        </row>
        <row r="1786">
          <cell r="A1786" t="str">
            <v>St. Joseph-MI201480</v>
          </cell>
          <cell r="B1786">
            <v>30800</v>
          </cell>
          <cell r="C1786">
            <v>35200</v>
          </cell>
          <cell r="D1786">
            <v>39600</v>
          </cell>
          <cell r="E1786">
            <v>44000</v>
          </cell>
          <cell r="F1786">
            <v>47550</v>
          </cell>
          <cell r="G1786">
            <v>51050</v>
          </cell>
          <cell r="H1786">
            <v>54600</v>
          </cell>
          <cell r="I1786">
            <v>58100</v>
          </cell>
        </row>
        <row r="1787">
          <cell r="A1787" t="str">
            <v>Sanilac-MI201480</v>
          </cell>
          <cell r="B1787">
            <v>29600</v>
          </cell>
          <cell r="C1787">
            <v>33800</v>
          </cell>
          <cell r="D1787">
            <v>38050</v>
          </cell>
          <cell r="E1787">
            <v>42250</v>
          </cell>
          <cell r="F1787">
            <v>45650</v>
          </cell>
          <cell r="G1787">
            <v>49050</v>
          </cell>
          <cell r="H1787">
            <v>52400</v>
          </cell>
          <cell r="I1787">
            <v>55800</v>
          </cell>
        </row>
        <row r="1788">
          <cell r="A1788" t="str">
            <v>Schoolcraft-MI201480</v>
          </cell>
          <cell r="B1788">
            <v>29600</v>
          </cell>
          <cell r="C1788">
            <v>33800</v>
          </cell>
          <cell r="D1788">
            <v>38050</v>
          </cell>
          <cell r="E1788">
            <v>42250</v>
          </cell>
          <cell r="F1788">
            <v>45650</v>
          </cell>
          <cell r="G1788">
            <v>49050</v>
          </cell>
          <cell r="H1788">
            <v>52400</v>
          </cell>
          <cell r="I1788">
            <v>55800</v>
          </cell>
        </row>
        <row r="1789">
          <cell r="A1789" t="str">
            <v>Shiawassee-MI201480</v>
          </cell>
          <cell r="B1789">
            <v>32500</v>
          </cell>
          <cell r="C1789">
            <v>37150</v>
          </cell>
          <cell r="D1789">
            <v>41800</v>
          </cell>
          <cell r="E1789">
            <v>46400</v>
          </cell>
          <cell r="F1789">
            <v>50150</v>
          </cell>
          <cell r="G1789">
            <v>53850</v>
          </cell>
          <cell r="H1789">
            <v>57550</v>
          </cell>
          <cell r="I1789">
            <v>61250</v>
          </cell>
        </row>
        <row r="1790">
          <cell r="A1790" t="str">
            <v>Tuscola-MI201480</v>
          </cell>
          <cell r="B1790">
            <v>30100</v>
          </cell>
          <cell r="C1790">
            <v>34400</v>
          </cell>
          <cell r="D1790">
            <v>38700</v>
          </cell>
          <cell r="E1790">
            <v>42950</v>
          </cell>
          <cell r="F1790">
            <v>46400</v>
          </cell>
          <cell r="G1790">
            <v>49850</v>
          </cell>
          <cell r="H1790">
            <v>53300</v>
          </cell>
          <cell r="I1790">
            <v>56700</v>
          </cell>
        </row>
        <row r="1791">
          <cell r="A1791" t="str">
            <v>Van Buren-MI201480</v>
          </cell>
          <cell r="B1791">
            <v>33200</v>
          </cell>
          <cell r="C1791">
            <v>37950</v>
          </cell>
          <cell r="D1791">
            <v>42700</v>
          </cell>
          <cell r="E1791">
            <v>47400</v>
          </cell>
          <cell r="F1791">
            <v>51200</v>
          </cell>
          <cell r="G1791">
            <v>55000</v>
          </cell>
          <cell r="H1791">
            <v>58800</v>
          </cell>
          <cell r="I1791">
            <v>62600</v>
          </cell>
        </row>
        <row r="1792">
          <cell r="A1792" t="str">
            <v>Washtenaw-MI201480</v>
          </cell>
          <cell r="B1792">
            <v>44750</v>
          </cell>
          <cell r="C1792">
            <v>51150</v>
          </cell>
          <cell r="D1792">
            <v>57550</v>
          </cell>
          <cell r="E1792">
            <v>63900</v>
          </cell>
          <cell r="F1792">
            <v>69050</v>
          </cell>
          <cell r="G1792">
            <v>74150</v>
          </cell>
          <cell r="H1792">
            <v>79250</v>
          </cell>
          <cell r="I1792">
            <v>84350</v>
          </cell>
        </row>
        <row r="1793">
          <cell r="A1793" t="str">
            <v>Wayne-MI201480</v>
          </cell>
          <cell r="B1793">
            <v>36200</v>
          </cell>
          <cell r="C1793">
            <v>41400</v>
          </cell>
          <cell r="D1793">
            <v>46550</v>
          </cell>
          <cell r="E1793">
            <v>51700</v>
          </cell>
          <cell r="F1793">
            <v>55850</v>
          </cell>
          <cell r="G1793">
            <v>60000</v>
          </cell>
          <cell r="H1793">
            <v>64150</v>
          </cell>
          <cell r="I1793">
            <v>68250</v>
          </cell>
        </row>
        <row r="1794">
          <cell r="A1794" t="str">
            <v>Wexford-MI201480</v>
          </cell>
          <cell r="B1794">
            <v>29600</v>
          </cell>
          <cell r="C1794">
            <v>33800</v>
          </cell>
          <cell r="D1794">
            <v>38050</v>
          </cell>
          <cell r="E1794">
            <v>42250</v>
          </cell>
          <cell r="F1794">
            <v>45650</v>
          </cell>
          <cell r="G1794">
            <v>49050</v>
          </cell>
          <cell r="H1794">
            <v>52400</v>
          </cell>
          <cell r="I1794">
            <v>55800</v>
          </cell>
        </row>
        <row r="1795">
          <cell r="A1795" t="str">
            <v>Adams-OH201480</v>
          </cell>
          <cell r="B1795">
            <v>30450</v>
          </cell>
          <cell r="C1795">
            <v>34800</v>
          </cell>
          <cell r="D1795">
            <v>39150</v>
          </cell>
          <cell r="E1795">
            <v>43450</v>
          </cell>
          <cell r="F1795">
            <v>46950</v>
          </cell>
          <cell r="G1795">
            <v>50450</v>
          </cell>
          <cell r="H1795">
            <v>53900</v>
          </cell>
          <cell r="I1795">
            <v>57400</v>
          </cell>
        </row>
        <row r="1796">
          <cell r="A1796" t="str">
            <v>Allen-OH201480</v>
          </cell>
          <cell r="B1796">
            <v>30700</v>
          </cell>
          <cell r="C1796">
            <v>35100</v>
          </cell>
          <cell r="D1796">
            <v>39500</v>
          </cell>
          <cell r="E1796">
            <v>43850</v>
          </cell>
          <cell r="F1796">
            <v>47400</v>
          </cell>
          <cell r="G1796">
            <v>50900</v>
          </cell>
          <cell r="H1796">
            <v>54400</v>
          </cell>
          <cell r="I1796">
            <v>57900</v>
          </cell>
        </row>
        <row r="1797">
          <cell r="A1797" t="str">
            <v>Ashland-OH201480</v>
          </cell>
          <cell r="B1797">
            <v>31850</v>
          </cell>
          <cell r="C1797">
            <v>36400</v>
          </cell>
          <cell r="D1797">
            <v>40950</v>
          </cell>
          <cell r="E1797">
            <v>45450</v>
          </cell>
          <cell r="F1797">
            <v>49100</v>
          </cell>
          <cell r="G1797">
            <v>52750</v>
          </cell>
          <cell r="H1797">
            <v>56400</v>
          </cell>
          <cell r="I1797">
            <v>60000</v>
          </cell>
        </row>
        <row r="1798">
          <cell r="A1798" t="str">
            <v>Ashtabula-OH201480</v>
          </cell>
          <cell r="B1798">
            <v>30450</v>
          </cell>
          <cell r="C1798">
            <v>34800</v>
          </cell>
          <cell r="D1798">
            <v>39150</v>
          </cell>
          <cell r="E1798">
            <v>43450</v>
          </cell>
          <cell r="F1798">
            <v>46950</v>
          </cell>
          <cell r="G1798">
            <v>50450</v>
          </cell>
          <cell r="H1798">
            <v>53900</v>
          </cell>
          <cell r="I1798">
            <v>57400</v>
          </cell>
        </row>
        <row r="1799">
          <cell r="A1799" t="str">
            <v>Athens-OH201480</v>
          </cell>
          <cell r="B1799">
            <v>30450</v>
          </cell>
          <cell r="C1799">
            <v>34800</v>
          </cell>
          <cell r="D1799">
            <v>39150</v>
          </cell>
          <cell r="E1799">
            <v>43450</v>
          </cell>
          <cell r="F1799">
            <v>46950</v>
          </cell>
          <cell r="G1799">
            <v>50450</v>
          </cell>
          <cell r="H1799">
            <v>53900</v>
          </cell>
          <cell r="I1799">
            <v>57400</v>
          </cell>
        </row>
        <row r="1800">
          <cell r="A1800" t="str">
            <v>Auglaize-OH201480</v>
          </cell>
          <cell r="B1800">
            <v>35650</v>
          </cell>
          <cell r="C1800">
            <v>40750</v>
          </cell>
          <cell r="D1800">
            <v>45850</v>
          </cell>
          <cell r="E1800">
            <v>50900</v>
          </cell>
          <cell r="F1800">
            <v>55000</v>
          </cell>
          <cell r="G1800">
            <v>59050</v>
          </cell>
          <cell r="H1800">
            <v>63150</v>
          </cell>
          <cell r="I1800">
            <v>67200</v>
          </cell>
        </row>
        <row r="1801">
          <cell r="A1801" t="str">
            <v>Belmont-OH201480</v>
          </cell>
          <cell r="B1801">
            <v>30350</v>
          </cell>
          <cell r="C1801">
            <v>34700</v>
          </cell>
          <cell r="D1801">
            <v>39050</v>
          </cell>
          <cell r="E1801">
            <v>43350</v>
          </cell>
          <cell r="F1801">
            <v>46850</v>
          </cell>
          <cell r="G1801">
            <v>50300</v>
          </cell>
          <cell r="H1801">
            <v>53800</v>
          </cell>
          <cell r="I1801">
            <v>57250</v>
          </cell>
        </row>
        <row r="1802">
          <cell r="A1802" t="str">
            <v>Brown-OH201480</v>
          </cell>
          <cell r="B1802">
            <v>31950</v>
          </cell>
          <cell r="C1802">
            <v>36500</v>
          </cell>
          <cell r="D1802">
            <v>41050</v>
          </cell>
          <cell r="E1802">
            <v>45600</v>
          </cell>
          <cell r="F1802">
            <v>49250</v>
          </cell>
          <cell r="G1802">
            <v>52900</v>
          </cell>
          <cell r="H1802">
            <v>56550</v>
          </cell>
          <cell r="I1802">
            <v>60200</v>
          </cell>
        </row>
        <row r="1803">
          <cell r="A1803" t="str">
            <v>Butler-OH201480</v>
          </cell>
          <cell r="B1803">
            <v>38400</v>
          </cell>
          <cell r="C1803">
            <v>43850</v>
          </cell>
          <cell r="D1803">
            <v>49350</v>
          </cell>
          <cell r="E1803">
            <v>54800</v>
          </cell>
          <cell r="F1803">
            <v>59200</v>
          </cell>
          <cell r="G1803">
            <v>63600</v>
          </cell>
          <cell r="H1803">
            <v>68000</v>
          </cell>
          <cell r="I1803">
            <v>72350</v>
          </cell>
        </row>
        <row r="1804">
          <cell r="A1804" t="str">
            <v>Carroll-OH201480</v>
          </cell>
          <cell r="B1804">
            <v>31400</v>
          </cell>
          <cell r="C1804">
            <v>35850</v>
          </cell>
          <cell r="D1804">
            <v>40350</v>
          </cell>
          <cell r="E1804">
            <v>44800</v>
          </cell>
          <cell r="F1804">
            <v>48400</v>
          </cell>
          <cell r="G1804">
            <v>52000</v>
          </cell>
          <cell r="H1804">
            <v>55600</v>
          </cell>
          <cell r="I1804">
            <v>59150</v>
          </cell>
        </row>
        <row r="1805">
          <cell r="A1805" t="str">
            <v>Champaign-OH201480</v>
          </cell>
          <cell r="B1805">
            <v>33250</v>
          </cell>
          <cell r="C1805">
            <v>38000</v>
          </cell>
          <cell r="D1805">
            <v>42750</v>
          </cell>
          <cell r="E1805">
            <v>47450</v>
          </cell>
          <cell r="F1805">
            <v>51250</v>
          </cell>
          <cell r="G1805">
            <v>55050</v>
          </cell>
          <cell r="H1805">
            <v>58850</v>
          </cell>
          <cell r="I1805">
            <v>62650</v>
          </cell>
        </row>
        <row r="1806">
          <cell r="A1806" t="str">
            <v>Clark-OH201480</v>
          </cell>
          <cell r="B1806">
            <v>30450</v>
          </cell>
          <cell r="C1806">
            <v>34800</v>
          </cell>
          <cell r="D1806">
            <v>39150</v>
          </cell>
          <cell r="E1806">
            <v>43450</v>
          </cell>
          <cell r="F1806">
            <v>46950</v>
          </cell>
          <cell r="G1806">
            <v>50450</v>
          </cell>
          <cell r="H1806">
            <v>53900</v>
          </cell>
          <cell r="I1806">
            <v>57400</v>
          </cell>
        </row>
        <row r="1807">
          <cell r="A1807" t="str">
            <v>Clermont-OH201480</v>
          </cell>
          <cell r="B1807">
            <v>38400</v>
          </cell>
          <cell r="C1807">
            <v>43850</v>
          </cell>
          <cell r="D1807">
            <v>49350</v>
          </cell>
          <cell r="E1807">
            <v>54800</v>
          </cell>
          <cell r="F1807">
            <v>59200</v>
          </cell>
          <cell r="G1807">
            <v>63600</v>
          </cell>
          <cell r="H1807">
            <v>68000</v>
          </cell>
          <cell r="I1807">
            <v>72350</v>
          </cell>
        </row>
        <row r="1808">
          <cell r="A1808" t="str">
            <v>Clinton-OH201480</v>
          </cell>
          <cell r="B1808">
            <v>33450</v>
          </cell>
          <cell r="C1808">
            <v>38200</v>
          </cell>
          <cell r="D1808">
            <v>43000</v>
          </cell>
          <cell r="E1808">
            <v>47750</v>
          </cell>
          <cell r="F1808">
            <v>51600</v>
          </cell>
          <cell r="G1808">
            <v>55400</v>
          </cell>
          <cell r="H1808">
            <v>59250</v>
          </cell>
          <cell r="I1808">
            <v>63050</v>
          </cell>
        </row>
        <row r="1809">
          <cell r="A1809" t="str">
            <v>Columbiana-OH201480</v>
          </cell>
          <cell r="B1809">
            <v>30600</v>
          </cell>
          <cell r="C1809">
            <v>35000</v>
          </cell>
          <cell r="D1809">
            <v>39350</v>
          </cell>
          <cell r="E1809">
            <v>43700</v>
          </cell>
          <cell r="F1809">
            <v>47200</v>
          </cell>
          <cell r="G1809">
            <v>50700</v>
          </cell>
          <cell r="H1809">
            <v>54200</v>
          </cell>
          <cell r="I1809">
            <v>57700</v>
          </cell>
        </row>
        <row r="1810">
          <cell r="A1810" t="str">
            <v>Coshocton-OH201480</v>
          </cell>
          <cell r="B1810">
            <v>30450</v>
          </cell>
          <cell r="C1810">
            <v>34800</v>
          </cell>
          <cell r="D1810">
            <v>39150</v>
          </cell>
          <cell r="E1810">
            <v>43450</v>
          </cell>
          <cell r="F1810">
            <v>46950</v>
          </cell>
          <cell r="G1810">
            <v>50450</v>
          </cell>
          <cell r="H1810">
            <v>53900</v>
          </cell>
          <cell r="I1810">
            <v>57400</v>
          </cell>
        </row>
        <row r="1811">
          <cell r="A1811" t="str">
            <v>Crawford-OH201480</v>
          </cell>
          <cell r="B1811">
            <v>30450</v>
          </cell>
          <cell r="C1811">
            <v>34800</v>
          </cell>
          <cell r="D1811">
            <v>39150</v>
          </cell>
          <cell r="E1811">
            <v>43450</v>
          </cell>
          <cell r="F1811">
            <v>46950</v>
          </cell>
          <cell r="G1811">
            <v>50450</v>
          </cell>
          <cell r="H1811">
            <v>53900</v>
          </cell>
          <cell r="I1811">
            <v>57400</v>
          </cell>
        </row>
        <row r="1812">
          <cell r="A1812" t="str">
            <v>Cuyahoga-OH201480</v>
          </cell>
          <cell r="B1812">
            <v>35100</v>
          </cell>
          <cell r="C1812">
            <v>40100</v>
          </cell>
          <cell r="D1812">
            <v>45100</v>
          </cell>
          <cell r="E1812">
            <v>50100</v>
          </cell>
          <cell r="F1812">
            <v>54150</v>
          </cell>
          <cell r="G1812">
            <v>58150</v>
          </cell>
          <cell r="H1812">
            <v>62150</v>
          </cell>
          <cell r="I1812">
            <v>66150</v>
          </cell>
        </row>
        <row r="1813">
          <cell r="A1813" t="str">
            <v>Darke-OH201480</v>
          </cell>
          <cell r="B1813">
            <v>31650</v>
          </cell>
          <cell r="C1813">
            <v>36200</v>
          </cell>
          <cell r="D1813">
            <v>40700</v>
          </cell>
          <cell r="E1813">
            <v>45200</v>
          </cell>
          <cell r="F1813">
            <v>48850</v>
          </cell>
          <cell r="G1813">
            <v>52450</v>
          </cell>
          <cell r="H1813">
            <v>56050</v>
          </cell>
          <cell r="I1813">
            <v>59700</v>
          </cell>
        </row>
        <row r="1814">
          <cell r="A1814" t="str">
            <v>Defiance-OH201480</v>
          </cell>
          <cell r="B1814">
            <v>32550</v>
          </cell>
          <cell r="C1814">
            <v>37200</v>
          </cell>
          <cell r="D1814">
            <v>41850</v>
          </cell>
          <cell r="E1814">
            <v>46500</v>
          </cell>
          <cell r="F1814">
            <v>50250</v>
          </cell>
          <cell r="G1814">
            <v>53950</v>
          </cell>
          <cell r="H1814">
            <v>57700</v>
          </cell>
          <cell r="I1814">
            <v>61400</v>
          </cell>
        </row>
        <row r="1815">
          <cell r="A1815" t="str">
            <v>Delaware-OH201480</v>
          </cell>
          <cell r="B1815">
            <v>39200</v>
          </cell>
          <cell r="C1815">
            <v>44800</v>
          </cell>
          <cell r="D1815">
            <v>50400</v>
          </cell>
          <cell r="E1815">
            <v>56000</v>
          </cell>
          <cell r="F1815">
            <v>60500</v>
          </cell>
          <cell r="G1815">
            <v>65000</v>
          </cell>
          <cell r="H1815">
            <v>69450</v>
          </cell>
          <cell r="I1815">
            <v>73950</v>
          </cell>
        </row>
        <row r="1816">
          <cell r="A1816" t="str">
            <v>Erie-OH201480</v>
          </cell>
          <cell r="B1816">
            <v>34250</v>
          </cell>
          <cell r="C1816">
            <v>39150</v>
          </cell>
          <cell r="D1816">
            <v>44050</v>
          </cell>
          <cell r="E1816">
            <v>48900</v>
          </cell>
          <cell r="F1816">
            <v>52850</v>
          </cell>
          <cell r="G1816">
            <v>56750</v>
          </cell>
          <cell r="H1816">
            <v>60650</v>
          </cell>
          <cell r="I1816">
            <v>64550</v>
          </cell>
        </row>
        <row r="1817">
          <cell r="A1817" t="str">
            <v>Fairfield-OH201480</v>
          </cell>
          <cell r="B1817">
            <v>39200</v>
          </cell>
          <cell r="C1817">
            <v>44800</v>
          </cell>
          <cell r="D1817">
            <v>50400</v>
          </cell>
          <cell r="E1817">
            <v>56000</v>
          </cell>
          <cell r="F1817">
            <v>60500</v>
          </cell>
          <cell r="G1817">
            <v>65000</v>
          </cell>
          <cell r="H1817">
            <v>69450</v>
          </cell>
          <cell r="I1817">
            <v>73950</v>
          </cell>
        </row>
        <row r="1818">
          <cell r="A1818" t="str">
            <v>Fayette-OH201480</v>
          </cell>
          <cell r="B1818">
            <v>30450</v>
          </cell>
          <cell r="C1818">
            <v>34800</v>
          </cell>
          <cell r="D1818">
            <v>39150</v>
          </cell>
          <cell r="E1818">
            <v>43450</v>
          </cell>
          <cell r="F1818">
            <v>46950</v>
          </cell>
          <cell r="G1818">
            <v>50450</v>
          </cell>
          <cell r="H1818">
            <v>53900</v>
          </cell>
          <cell r="I1818">
            <v>57400</v>
          </cell>
        </row>
        <row r="1819">
          <cell r="A1819" t="str">
            <v>Franklin-OH201480</v>
          </cell>
          <cell r="B1819">
            <v>39200</v>
          </cell>
          <cell r="C1819">
            <v>44800</v>
          </cell>
          <cell r="D1819">
            <v>50400</v>
          </cell>
          <cell r="E1819">
            <v>56000</v>
          </cell>
          <cell r="F1819">
            <v>60500</v>
          </cell>
          <cell r="G1819">
            <v>65000</v>
          </cell>
          <cell r="H1819">
            <v>69450</v>
          </cell>
          <cell r="I1819">
            <v>73950</v>
          </cell>
        </row>
        <row r="1820">
          <cell r="A1820" t="str">
            <v>Fulton-OH201480</v>
          </cell>
          <cell r="B1820">
            <v>32000</v>
          </cell>
          <cell r="C1820">
            <v>36600</v>
          </cell>
          <cell r="D1820">
            <v>41150</v>
          </cell>
          <cell r="E1820">
            <v>45700</v>
          </cell>
          <cell r="F1820">
            <v>49400</v>
          </cell>
          <cell r="G1820">
            <v>53050</v>
          </cell>
          <cell r="H1820">
            <v>56700</v>
          </cell>
          <cell r="I1820">
            <v>60350</v>
          </cell>
        </row>
        <row r="1821">
          <cell r="A1821" t="str">
            <v>Gallia-OH201480</v>
          </cell>
          <cell r="B1821">
            <v>30450</v>
          </cell>
          <cell r="C1821">
            <v>34800</v>
          </cell>
          <cell r="D1821">
            <v>39150</v>
          </cell>
          <cell r="E1821">
            <v>43450</v>
          </cell>
          <cell r="F1821">
            <v>46950</v>
          </cell>
          <cell r="G1821">
            <v>50450</v>
          </cell>
          <cell r="H1821">
            <v>53900</v>
          </cell>
          <cell r="I1821">
            <v>57400</v>
          </cell>
        </row>
        <row r="1822">
          <cell r="A1822" t="str">
            <v>Geauga-OH201480</v>
          </cell>
          <cell r="B1822">
            <v>35100</v>
          </cell>
          <cell r="C1822">
            <v>40100</v>
          </cell>
          <cell r="D1822">
            <v>45100</v>
          </cell>
          <cell r="E1822">
            <v>50100</v>
          </cell>
          <cell r="F1822">
            <v>54150</v>
          </cell>
          <cell r="G1822">
            <v>58150</v>
          </cell>
          <cell r="H1822">
            <v>62150</v>
          </cell>
          <cell r="I1822">
            <v>66150</v>
          </cell>
        </row>
        <row r="1823">
          <cell r="A1823" t="str">
            <v>Greene-OH201480</v>
          </cell>
          <cell r="B1823">
            <v>33750</v>
          </cell>
          <cell r="C1823">
            <v>38550</v>
          </cell>
          <cell r="D1823">
            <v>43350</v>
          </cell>
          <cell r="E1823">
            <v>48150</v>
          </cell>
          <cell r="F1823">
            <v>52050</v>
          </cell>
          <cell r="G1823">
            <v>55900</v>
          </cell>
          <cell r="H1823">
            <v>59750</v>
          </cell>
          <cell r="I1823">
            <v>63600</v>
          </cell>
        </row>
        <row r="1824">
          <cell r="A1824" t="str">
            <v>Guernsey-OH201480</v>
          </cell>
          <cell r="B1824">
            <v>30450</v>
          </cell>
          <cell r="C1824">
            <v>34800</v>
          </cell>
          <cell r="D1824">
            <v>39150</v>
          </cell>
          <cell r="E1824">
            <v>43450</v>
          </cell>
          <cell r="F1824">
            <v>46950</v>
          </cell>
          <cell r="G1824">
            <v>50450</v>
          </cell>
          <cell r="H1824">
            <v>53900</v>
          </cell>
          <cell r="I1824">
            <v>57400</v>
          </cell>
        </row>
        <row r="1825">
          <cell r="A1825" t="str">
            <v>Hamilton-OH201480</v>
          </cell>
          <cell r="B1825">
            <v>38400</v>
          </cell>
          <cell r="C1825">
            <v>43850</v>
          </cell>
          <cell r="D1825">
            <v>49350</v>
          </cell>
          <cell r="E1825">
            <v>54800</v>
          </cell>
          <cell r="F1825">
            <v>59200</v>
          </cell>
          <cell r="G1825">
            <v>63600</v>
          </cell>
          <cell r="H1825">
            <v>68000</v>
          </cell>
          <cell r="I1825">
            <v>72350</v>
          </cell>
        </row>
        <row r="1826">
          <cell r="A1826" t="str">
            <v>Hancock-OH201480</v>
          </cell>
          <cell r="B1826">
            <v>35000</v>
          </cell>
          <cell r="C1826">
            <v>40000</v>
          </cell>
          <cell r="D1826">
            <v>45000</v>
          </cell>
          <cell r="E1826">
            <v>50000</v>
          </cell>
          <cell r="F1826">
            <v>54000</v>
          </cell>
          <cell r="G1826">
            <v>58000</v>
          </cell>
          <cell r="H1826">
            <v>62000</v>
          </cell>
          <cell r="I1826">
            <v>66000</v>
          </cell>
        </row>
        <row r="1827">
          <cell r="A1827" t="str">
            <v>Hardin-OH201480</v>
          </cell>
          <cell r="B1827">
            <v>31300</v>
          </cell>
          <cell r="C1827">
            <v>35750</v>
          </cell>
          <cell r="D1827">
            <v>40200</v>
          </cell>
          <cell r="E1827">
            <v>44650</v>
          </cell>
          <cell r="F1827">
            <v>48250</v>
          </cell>
          <cell r="G1827">
            <v>51800</v>
          </cell>
          <cell r="H1827">
            <v>55400</v>
          </cell>
          <cell r="I1827">
            <v>58950</v>
          </cell>
        </row>
        <row r="1828">
          <cell r="A1828" t="str">
            <v>Harrison-OH201480</v>
          </cell>
          <cell r="B1828">
            <v>30450</v>
          </cell>
          <cell r="C1828">
            <v>34800</v>
          </cell>
          <cell r="D1828">
            <v>39150</v>
          </cell>
          <cell r="E1828">
            <v>43450</v>
          </cell>
          <cell r="F1828">
            <v>46950</v>
          </cell>
          <cell r="G1828">
            <v>50450</v>
          </cell>
          <cell r="H1828">
            <v>53900</v>
          </cell>
          <cell r="I1828">
            <v>57400</v>
          </cell>
        </row>
        <row r="1829">
          <cell r="A1829" t="str">
            <v>Henry-OH201480</v>
          </cell>
          <cell r="B1829">
            <v>35500</v>
          </cell>
          <cell r="C1829">
            <v>40550</v>
          </cell>
          <cell r="D1829">
            <v>45600</v>
          </cell>
          <cell r="E1829">
            <v>50650</v>
          </cell>
          <cell r="F1829">
            <v>54750</v>
          </cell>
          <cell r="G1829">
            <v>58800</v>
          </cell>
          <cell r="H1829">
            <v>62850</v>
          </cell>
          <cell r="I1829">
            <v>66900</v>
          </cell>
        </row>
        <row r="1830">
          <cell r="A1830" t="str">
            <v>Highland-OH201480</v>
          </cell>
          <cell r="B1830">
            <v>30450</v>
          </cell>
          <cell r="C1830">
            <v>34800</v>
          </cell>
          <cell r="D1830">
            <v>39150</v>
          </cell>
          <cell r="E1830">
            <v>43450</v>
          </cell>
          <cell r="F1830">
            <v>46950</v>
          </cell>
          <cell r="G1830">
            <v>50450</v>
          </cell>
          <cell r="H1830">
            <v>53900</v>
          </cell>
          <cell r="I1830">
            <v>57400</v>
          </cell>
        </row>
        <row r="1831">
          <cell r="A1831" t="str">
            <v>Hocking-OH201480</v>
          </cell>
          <cell r="B1831">
            <v>30450</v>
          </cell>
          <cell r="C1831">
            <v>34800</v>
          </cell>
          <cell r="D1831">
            <v>39150</v>
          </cell>
          <cell r="E1831">
            <v>43450</v>
          </cell>
          <cell r="F1831">
            <v>46950</v>
          </cell>
          <cell r="G1831">
            <v>50450</v>
          </cell>
          <cell r="H1831">
            <v>53900</v>
          </cell>
          <cell r="I1831">
            <v>57400</v>
          </cell>
        </row>
        <row r="1832">
          <cell r="A1832" t="str">
            <v>Holmes-OH201480</v>
          </cell>
          <cell r="B1832">
            <v>30450</v>
          </cell>
          <cell r="C1832">
            <v>34800</v>
          </cell>
          <cell r="D1832">
            <v>39150</v>
          </cell>
          <cell r="E1832">
            <v>43450</v>
          </cell>
          <cell r="F1832">
            <v>46950</v>
          </cell>
          <cell r="G1832">
            <v>50450</v>
          </cell>
          <cell r="H1832">
            <v>53900</v>
          </cell>
          <cell r="I1832">
            <v>57400</v>
          </cell>
        </row>
        <row r="1833">
          <cell r="A1833" t="str">
            <v>Huron-OH201480</v>
          </cell>
          <cell r="B1833">
            <v>32300</v>
          </cell>
          <cell r="C1833">
            <v>36900</v>
          </cell>
          <cell r="D1833">
            <v>41500</v>
          </cell>
          <cell r="E1833">
            <v>46100</v>
          </cell>
          <cell r="F1833">
            <v>49800</v>
          </cell>
          <cell r="G1833">
            <v>53500</v>
          </cell>
          <cell r="H1833">
            <v>57200</v>
          </cell>
          <cell r="I1833">
            <v>60900</v>
          </cell>
        </row>
        <row r="1834">
          <cell r="A1834" t="str">
            <v>Jackson-OH201480</v>
          </cell>
          <cell r="B1834">
            <v>30450</v>
          </cell>
          <cell r="C1834">
            <v>34800</v>
          </cell>
          <cell r="D1834">
            <v>39150</v>
          </cell>
          <cell r="E1834">
            <v>43450</v>
          </cell>
          <cell r="F1834">
            <v>46950</v>
          </cell>
          <cell r="G1834">
            <v>50450</v>
          </cell>
          <cell r="H1834">
            <v>53900</v>
          </cell>
          <cell r="I1834">
            <v>57400</v>
          </cell>
        </row>
        <row r="1835">
          <cell r="A1835" t="str">
            <v>Jefferson-OH201480</v>
          </cell>
          <cell r="B1835">
            <v>30450</v>
          </cell>
          <cell r="C1835">
            <v>34800</v>
          </cell>
          <cell r="D1835">
            <v>39150</v>
          </cell>
          <cell r="E1835">
            <v>43450</v>
          </cell>
          <cell r="F1835">
            <v>46950</v>
          </cell>
          <cell r="G1835">
            <v>50450</v>
          </cell>
          <cell r="H1835">
            <v>53900</v>
          </cell>
          <cell r="I1835">
            <v>57400</v>
          </cell>
        </row>
        <row r="1836">
          <cell r="A1836" t="str">
            <v>Knox-OH201480</v>
          </cell>
          <cell r="B1836">
            <v>33850</v>
          </cell>
          <cell r="C1836">
            <v>38650</v>
          </cell>
          <cell r="D1836">
            <v>43500</v>
          </cell>
          <cell r="E1836">
            <v>48300</v>
          </cell>
          <cell r="F1836">
            <v>52200</v>
          </cell>
          <cell r="G1836">
            <v>56050</v>
          </cell>
          <cell r="H1836">
            <v>59900</v>
          </cell>
          <cell r="I1836">
            <v>63800</v>
          </cell>
        </row>
        <row r="1837">
          <cell r="A1837" t="str">
            <v>Lake-OH201480</v>
          </cell>
          <cell r="B1837">
            <v>35100</v>
          </cell>
          <cell r="C1837">
            <v>40100</v>
          </cell>
          <cell r="D1837">
            <v>45100</v>
          </cell>
          <cell r="E1837">
            <v>50100</v>
          </cell>
          <cell r="F1837">
            <v>54150</v>
          </cell>
          <cell r="G1837">
            <v>58150</v>
          </cell>
          <cell r="H1837">
            <v>62150</v>
          </cell>
          <cell r="I1837">
            <v>66150</v>
          </cell>
        </row>
        <row r="1838">
          <cell r="A1838" t="str">
            <v>Lawrence-OH201480</v>
          </cell>
          <cell r="B1838">
            <v>28600</v>
          </cell>
          <cell r="C1838">
            <v>32650</v>
          </cell>
          <cell r="D1838">
            <v>36750</v>
          </cell>
          <cell r="E1838">
            <v>40800</v>
          </cell>
          <cell r="F1838">
            <v>44100</v>
          </cell>
          <cell r="G1838">
            <v>47350</v>
          </cell>
          <cell r="H1838">
            <v>50600</v>
          </cell>
          <cell r="I1838">
            <v>53900</v>
          </cell>
        </row>
        <row r="1839">
          <cell r="A1839" t="str">
            <v>Licking-OH201480</v>
          </cell>
          <cell r="B1839">
            <v>39200</v>
          </cell>
          <cell r="C1839">
            <v>44800</v>
          </cell>
          <cell r="D1839">
            <v>50400</v>
          </cell>
          <cell r="E1839">
            <v>56000</v>
          </cell>
          <cell r="F1839">
            <v>60500</v>
          </cell>
          <cell r="G1839">
            <v>65000</v>
          </cell>
          <cell r="H1839">
            <v>69450</v>
          </cell>
          <cell r="I1839">
            <v>73950</v>
          </cell>
        </row>
        <row r="1840">
          <cell r="A1840" t="str">
            <v>Logan-OH201480</v>
          </cell>
          <cell r="B1840">
            <v>31400</v>
          </cell>
          <cell r="C1840">
            <v>35850</v>
          </cell>
          <cell r="D1840">
            <v>40350</v>
          </cell>
          <cell r="E1840">
            <v>44800</v>
          </cell>
          <cell r="F1840">
            <v>48400</v>
          </cell>
          <cell r="G1840">
            <v>52000</v>
          </cell>
          <cell r="H1840">
            <v>55600</v>
          </cell>
          <cell r="I1840">
            <v>59150</v>
          </cell>
        </row>
        <row r="1841">
          <cell r="A1841" t="str">
            <v>Lorain-OH201480</v>
          </cell>
          <cell r="B1841">
            <v>35100</v>
          </cell>
          <cell r="C1841">
            <v>40100</v>
          </cell>
          <cell r="D1841">
            <v>45100</v>
          </cell>
          <cell r="E1841">
            <v>50100</v>
          </cell>
          <cell r="F1841">
            <v>54150</v>
          </cell>
          <cell r="G1841">
            <v>58150</v>
          </cell>
          <cell r="H1841">
            <v>62150</v>
          </cell>
          <cell r="I1841">
            <v>66150</v>
          </cell>
        </row>
        <row r="1842">
          <cell r="A1842" t="str">
            <v>Lucas-OH201480</v>
          </cell>
          <cell r="B1842">
            <v>32000</v>
          </cell>
          <cell r="C1842">
            <v>36600</v>
          </cell>
          <cell r="D1842">
            <v>41150</v>
          </cell>
          <cell r="E1842">
            <v>45700</v>
          </cell>
          <cell r="F1842">
            <v>49400</v>
          </cell>
          <cell r="G1842">
            <v>53050</v>
          </cell>
          <cell r="H1842">
            <v>56700</v>
          </cell>
          <cell r="I1842">
            <v>60350</v>
          </cell>
        </row>
        <row r="1843">
          <cell r="A1843" t="str">
            <v>Madison-OH201480</v>
          </cell>
          <cell r="B1843">
            <v>39200</v>
          </cell>
          <cell r="C1843">
            <v>44800</v>
          </cell>
          <cell r="D1843">
            <v>50400</v>
          </cell>
          <cell r="E1843">
            <v>56000</v>
          </cell>
          <cell r="F1843">
            <v>60500</v>
          </cell>
          <cell r="G1843">
            <v>65000</v>
          </cell>
          <cell r="H1843">
            <v>69450</v>
          </cell>
          <cell r="I1843">
            <v>73950</v>
          </cell>
        </row>
        <row r="1844">
          <cell r="A1844" t="str">
            <v>Mahoning-OH201480</v>
          </cell>
          <cell r="B1844">
            <v>30450</v>
          </cell>
          <cell r="C1844">
            <v>34800</v>
          </cell>
          <cell r="D1844">
            <v>39150</v>
          </cell>
          <cell r="E1844">
            <v>43450</v>
          </cell>
          <cell r="F1844">
            <v>46950</v>
          </cell>
          <cell r="G1844">
            <v>50450</v>
          </cell>
          <cell r="H1844">
            <v>53900</v>
          </cell>
          <cell r="I1844">
            <v>57400</v>
          </cell>
        </row>
        <row r="1845">
          <cell r="A1845" t="str">
            <v>Marion-OH201480</v>
          </cell>
          <cell r="B1845">
            <v>30450</v>
          </cell>
          <cell r="C1845">
            <v>34800</v>
          </cell>
          <cell r="D1845">
            <v>39150</v>
          </cell>
          <cell r="E1845">
            <v>43450</v>
          </cell>
          <cell r="F1845">
            <v>46950</v>
          </cell>
          <cell r="G1845">
            <v>50450</v>
          </cell>
          <cell r="H1845">
            <v>53900</v>
          </cell>
          <cell r="I1845">
            <v>57400</v>
          </cell>
        </row>
        <row r="1846">
          <cell r="A1846" t="str">
            <v>Medina-OH201480</v>
          </cell>
          <cell r="B1846">
            <v>35100</v>
          </cell>
          <cell r="C1846">
            <v>40100</v>
          </cell>
          <cell r="D1846">
            <v>45100</v>
          </cell>
          <cell r="E1846">
            <v>50100</v>
          </cell>
          <cell r="F1846">
            <v>54150</v>
          </cell>
          <cell r="G1846">
            <v>58150</v>
          </cell>
          <cell r="H1846">
            <v>62150</v>
          </cell>
          <cell r="I1846">
            <v>66150</v>
          </cell>
        </row>
        <row r="1847">
          <cell r="A1847" t="str">
            <v>Meigs-OH201480</v>
          </cell>
          <cell r="B1847">
            <v>30450</v>
          </cell>
          <cell r="C1847">
            <v>34800</v>
          </cell>
          <cell r="D1847">
            <v>39150</v>
          </cell>
          <cell r="E1847">
            <v>43450</v>
          </cell>
          <cell r="F1847">
            <v>46950</v>
          </cell>
          <cell r="G1847">
            <v>50450</v>
          </cell>
          <cell r="H1847">
            <v>53900</v>
          </cell>
          <cell r="I1847">
            <v>57400</v>
          </cell>
        </row>
        <row r="1848">
          <cell r="A1848" t="str">
            <v>Mercer-OH201480</v>
          </cell>
          <cell r="B1848">
            <v>35950</v>
          </cell>
          <cell r="C1848">
            <v>41100</v>
          </cell>
          <cell r="D1848">
            <v>46250</v>
          </cell>
          <cell r="E1848">
            <v>51350</v>
          </cell>
          <cell r="F1848">
            <v>55500</v>
          </cell>
          <cell r="G1848">
            <v>59600</v>
          </cell>
          <cell r="H1848">
            <v>63700</v>
          </cell>
          <cell r="I1848">
            <v>67800</v>
          </cell>
        </row>
        <row r="1849">
          <cell r="A1849" t="str">
            <v>Miami-OH201480</v>
          </cell>
          <cell r="B1849">
            <v>33750</v>
          </cell>
          <cell r="C1849">
            <v>38550</v>
          </cell>
          <cell r="D1849">
            <v>43350</v>
          </cell>
          <cell r="E1849">
            <v>48150</v>
          </cell>
          <cell r="F1849">
            <v>52050</v>
          </cell>
          <cell r="G1849">
            <v>55900</v>
          </cell>
          <cell r="H1849">
            <v>59750</v>
          </cell>
          <cell r="I1849">
            <v>63600</v>
          </cell>
        </row>
        <row r="1850">
          <cell r="A1850" t="str">
            <v>Monroe-OH201480</v>
          </cell>
          <cell r="B1850">
            <v>30450</v>
          </cell>
          <cell r="C1850">
            <v>34800</v>
          </cell>
          <cell r="D1850">
            <v>39150</v>
          </cell>
          <cell r="E1850">
            <v>43450</v>
          </cell>
          <cell r="F1850">
            <v>46950</v>
          </cell>
          <cell r="G1850">
            <v>50450</v>
          </cell>
          <cell r="H1850">
            <v>53900</v>
          </cell>
          <cell r="I1850">
            <v>57400</v>
          </cell>
        </row>
        <row r="1851">
          <cell r="A1851" t="str">
            <v>Montgomery-OH201480</v>
          </cell>
          <cell r="B1851">
            <v>33750</v>
          </cell>
          <cell r="C1851">
            <v>38550</v>
          </cell>
          <cell r="D1851">
            <v>43350</v>
          </cell>
          <cell r="E1851">
            <v>48150</v>
          </cell>
          <cell r="F1851">
            <v>52050</v>
          </cell>
          <cell r="G1851">
            <v>55900</v>
          </cell>
          <cell r="H1851">
            <v>59750</v>
          </cell>
          <cell r="I1851">
            <v>63600</v>
          </cell>
        </row>
        <row r="1852">
          <cell r="A1852" t="str">
            <v>Morgan-OH201480</v>
          </cell>
          <cell r="B1852">
            <v>30450</v>
          </cell>
          <cell r="C1852">
            <v>34800</v>
          </cell>
          <cell r="D1852">
            <v>39150</v>
          </cell>
          <cell r="E1852">
            <v>43450</v>
          </cell>
          <cell r="F1852">
            <v>46950</v>
          </cell>
          <cell r="G1852">
            <v>50450</v>
          </cell>
          <cell r="H1852">
            <v>53900</v>
          </cell>
          <cell r="I1852">
            <v>57400</v>
          </cell>
        </row>
        <row r="1853">
          <cell r="A1853" t="str">
            <v>Morrow-OH201480</v>
          </cell>
          <cell r="B1853">
            <v>39200</v>
          </cell>
          <cell r="C1853">
            <v>44800</v>
          </cell>
          <cell r="D1853">
            <v>50400</v>
          </cell>
          <cell r="E1853">
            <v>56000</v>
          </cell>
          <cell r="F1853">
            <v>60500</v>
          </cell>
          <cell r="G1853">
            <v>65000</v>
          </cell>
          <cell r="H1853">
            <v>69450</v>
          </cell>
          <cell r="I1853">
            <v>73950</v>
          </cell>
        </row>
        <row r="1854">
          <cell r="A1854" t="str">
            <v>Muskingum-OH201480</v>
          </cell>
          <cell r="B1854">
            <v>30450</v>
          </cell>
          <cell r="C1854">
            <v>34800</v>
          </cell>
          <cell r="D1854">
            <v>39150</v>
          </cell>
          <cell r="E1854">
            <v>43450</v>
          </cell>
          <cell r="F1854">
            <v>46950</v>
          </cell>
          <cell r="G1854">
            <v>50450</v>
          </cell>
          <cell r="H1854">
            <v>53900</v>
          </cell>
          <cell r="I1854">
            <v>57400</v>
          </cell>
        </row>
        <row r="1855">
          <cell r="A1855" t="str">
            <v>Noble-OH201480</v>
          </cell>
          <cell r="B1855">
            <v>30450</v>
          </cell>
          <cell r="C1855">
            <v>34800</v>
          </cell>
          <cell r="D1855">
            <v>39150</v>
          </cell>
          <cell r="E1855">
            <v>43450</v>
          </cell>
          <cell r="F1855">
            <v>46950</v>
          </cell>
          <cell r="G1855">
            <v>50450</v>
          </cell>
          <cell r="H1855">
            <v>53900</v>
          </cell>
          <cell r="I1855">
            <v>57400</v>
          </cell>
        </row>
        <row r="1856">
          <cell r="A1856" t="str">
            <v>Ottawa-OH201480</v>
          </cell>
          <cell r="B1856">
            <v>32000</v>
          </cell>
          <cell r="C1856">
            <v>36600</v>
          </cell>
          <cell r="D1856">
            <v>41150</v>
          </cell>
          <cell r="E1856">
            <v>45700</v>
          </cell>
          <cell r="F1856">
            <v>49400</v>
          </cell>
          <cell r="G1856">
            <v>53050</v>
          </cell>
          <cell r="H1856">
            <v>56700</v>
          </cell>
          <cell r="I1856">
            <v>60350</v>
          </cell>
        </row>
        <row r="1857">
          <cell r="A1857" t="str">
            <v>Paulding-OH201480</v>
          </cell>
          <cell r="B1857">
            <v>32800</v>
          </cell>
          <cell r="C1857">
            <v>37450</v>
          </cell>
          <cell r="D1857">
            <v>42150</v>
          </cell>
          <cell r="E1857">
            <v>46800</v>
          </cell>
          <cell r="F1857">
            <v>50550</v>
          </cell>
          <cell r="G1857">
            <v>54300</v>
          </cell>
          <cell r="H1857">
            <v>58050</v>
          </cell>
          <cell r="I1857">
            <v>61800</v>
          </cell>
        </row>
        <row r="1858">
          <cell r="A1858" t="str">
            <v>Perry-OH201480</v>
          </cell>
          <cell r="B1858">
            <v>30450</v>
          </cell>
          <cell r="C1858">
            <v>34800</v>
          </cell>
          <cell r="D1858">
            <v>39150</v>
          </cell>
          <cell r="E1858">
            <v>43450</v>
          </cell>
          <cell r="F1858">
            <v>46950</v>
          </cell>
          <cell r="G1858">
            <v>50450</v>
          </cell>
          <cell r="H1858">
            <v>53900</v>
          </cell>
          <cell r="I1858">
            <v>57400</v>
          </cell>
        </row>
        <row r="1859">
          <cell r="A1859" t="str">
            <v>Pickaway-OH201480</v>
          </cell>
          <cell r="B1859">
            <v>39200</v>
          </cell>
          <cell r="C1859">
            <v>44800</v>
          </cell>
          <cell r="D1859">
            <v>50400</v>
          </cell>
          <cell r="E1859">
            <v>56000</v>
          </cell>
          <cell r="F1859">
            <v>60500</v>
          </cell>
          <cell r="G1859">
            <v>65000</v>
          </cell>
          <cell r="H1859">
            <v>69450</v>
          </cell>
          <cell r="I1859">
            <v>73950</v>
          </cell>
        </row>
        <row r="1860">
          <cell r="A1860" t="str">
            <v>Pike-OH201480</v>
          </cell>
          <cell r="B1860">
            <v>30450</v>
          </cell>
          <cell r="C1860">
            <v>34800</v>
          </cell>
          <cell r="D1860">
            <v>39150</v>
          </cell>
          <cell r="E1860">
            <v>43450</v>
          </cell>
          <cell r="F1860">
            <v>46950</v>
          </cell>
          <cell r="G1860">
            <v>50450</v>
          </cell>
          <cell r="H1860">
            <v>53900</v>
          </cell>
          <cell r="I1860">
            <v>57400</v>
          </cell>
        </row>
        <row r="1861">
          <cell r="A1861" t="str">
            <v>Portage-OH201480</v>
          </cell>
          <cell r="B1861">
            <v>34800</v>
          </cell>
          <cell r="C1861">
            <v>39800</v>
          </cell>
          <cell r="D1861">
            <v>44750</v>
          </cell>
          <cell r="E1861">
            <v>49700</v>
          </cell>
          <cell r="F1861">
            <v>53700</v>
          </cell>
          <cell r="G1861">
            <v>57700</v>
          </cell>
          <cell r="H1861">
            <v>61650</v>
          </cell>
          <cell r="I1861">
            <v>65650</v>
          </cell>
        </row>
        <row r="1862">
          <cell r="A1862" t="str">
            <v>Preble-OH201480</v>
          </cell>
          <cell r="B1862">
            <v>33500</v>
          </cell>
          <cell r="C1862">
            <v>38300</v>
          </cell>
          <cell r="D1862">
            <v>43100</v>
          </cell>
          <cell r="E1862">
            <v>47850</v>
          </cell>
          <cell r="F1862">
            <v>51700</v>
          </cell>
          <cell r="G1862">
            <v>55550</v>
          </cell>
          <cell r="H1862">
            <v>59350</v>
          </cell>
          <cell r="I1862">
            <v>63200</v>
          </cell>
        </row>
        <row r="1863">
          <cell r="A1863" t="str">
            <v>Putnam-OH201480</v>
          </cell>
          <cell r="B1863">
            <v>40800</v>
          </cell>
          <cell r="C1863">
            <v>46600</v>
          </cell>
          <cell r="D1863">
            <v>52450</v>
          </cell>
          <cell r="E1863">
            <v>58250</v>
          </cell>
          <cell r="F1863">
            <v>62950</v>
          </cell>
          <cell r="G1863">
            <v>67600</v>
          </cell>
          <cell r="H1863">
            <v>72250</v>
          </cell>
          <cell r="I1863">
            <v>76900</v>
          </cell>
        </row>
        <row r="1864">
          <cell r="A1864" t="str">
            <v>Richland-OH201480</v>
          </cell>
          <cell r="B1864">
            <v>30450</v>
          </cell>
          <cell r="C1864">
            <v>34800</v>
          </cell>
          <cell r="D1864">
            <v>39150</v>
          </cell>
          <cell r="E1864">
            <v>43450</v>
          </cell>
          <cell r="F1864">
            <v>46950</v>
          </cell>
          <cell r="G1864">
            <v>50450</v>
          </cell>
          <cell r="H1864">
            <v>53900</v>
          </cell>
          <cell r="I1864">
            <v>57400</v>
          </cell>
        </row>
        <row r="1865">
          <cell r="A1865" t="str">
            <v>Ross-OH201480</v>
          </cell>
          <cell r="B1865">
            <v>31150</v>
          </cell>
          <cell r="C1865">
            <v>35600</v>
          </cell>
          <cell r="D1865">
            <v>40050</v>
          </cell>
          <cell r="E1865">
            <v>44500</v>
          </cell>
          <cell r="F1865">
            <v>48100</v>
          </cell>
          <cell r="G1865">
            <v>51650</v>
          </cell>
          <cell r="H1865">
            <v>55200</v>
          </cell>
          <cell r="I1865">
            <v>58750</v>
          </cell>
        </row>
        <row r="1866">
          <cell r="A1866" t="str">
            <v>Sandusky-OH201480</v>
          </cell>
          <cell r="B1866">
            <v>33250</v>
          </cell>
          <cell r="C1866">
            <v>38000</v>
          </cell>
          <cell r="D1866">
            <v>42750</v>
          </cell>
          <cell r="E1866">
            <v>47500</v>
          </cell>
          <cell r="F1866">
            <v>51300</v>
          </cell>
          <cell r="G1866">
            <v>55100</v>
          </cell>
          <cell r="H1866">
            <v>58900</v>
          </cell>
          <cell r="I1866">
            <v>62700</v>
          </cell>
        </row>
        <row r="1867">
          <cell r="A1867" t="str">
            <v>Scioto-OH201480</v>
          </cell>
          <cell r="B1867">
            <v>30450</v>
          </cell>
          <cell r="C1867">
            <v>34800</v>
          </cell>
          <cell r="D1867">
            <v>39150</v>
          </cell>
          <cell r="E1867">
            <v>43450</v>
          </cell>
          <cell r="F1867">
            <v>46950</v>
          </cell>
          <cell r="G1867">
            <v>50450</v>
          </cell>
          <cell r="H1867">
            <v>53900</v>
          </cell>
          <cell r="I1867">
            <v>57400</v>
          </cell>
        </row>
        <row r="1868">
          <cell r="A1868" t="str">
            <v>Seneca-OH201480</v>
          </cell>
          <cell r="B1868">
            <v>30450</v>
          </cell>
          <cell r="C1868">
            <v>34800</v>
          </cell>
          <cell r="D1868">
            <v>39150</v>
          </cell>
          <cell r="E1868">
            <v>43450</v>
          </cell>
          <cell r="F1868">
            <v>46950</v>
          </cell>
          <cell r="G1868">
            <v>50450</v>
          </cell>
          <cell r="H1868">
            <v>53900</v>
          </cell>
          <cell r="I1868">
            <v>57400</v>
          </cell>
        </row>
        <row r="1869">
          <cell r="A1869" t="str">
            <v>Shelby-OH201480</v>
          </cell>
          <cell r="B1869">
            <v>36200</v>
          </cell>
          <cell r="C1869">
            <v>41400</v>
          </cell>
          <cell r="D1869">
            <v>46550</v>
          </cell>
          <cell r="E1869">
            <v>51700</v>
          </cell>
          <cell r="F1869">
            <v>55850</v>
          </cell>
          <cell r="G1869">
            <v>60000</v>
          </cell>
          <cell r="H1869">
            <v>64150</v>
          </cell>
          <cell r="I1869">
            <v>68250</v>
          </cell>
        </row>
        <row r="1870">
          <cell r="A1870" t="str">
            <v>Stark-OH201480</v>
          </cell>
          <cell r="B1870">
            <v>31400</v>
          </cell>
          <cell r="C1870">
            <v>35850</v>
          </cell>
          <cell r="D1870">
            <v>40350</v>
          </cell>
          <cell r="E1870">
            <v>44800</v>
          </cell>
          <cell r="F1870">
            <v>48400</v>
          </cell>
          <cell r="G1870">
            <v>52000</v>
          </cell>
          <cell r="H1870">
            <v>55600</v>
          </cell>
          <cell r="I1870">
            <v>59150</v>
          </cell>
        </row>
        <row r="1871">
          <cell r="A1871" t="str">
            <v>Summit-OH201480</v>
          </cell>
          <cell r="B1871">
            <v>34800</v>
          </cell>
          <cell r="C1871">
            <v>39800</v>
          </cell>
          <cell r="D1871">
            <v>44750</v>
          </cell>
          <cell r="E1871">
            <v>49700</v>
          </cell>
          <cell r="F1871">
            <v>53700</v>
          </cell>
          <cell r="G1871">
            <v>57700</v>
          </cell>
          <cell r="H1871">
            <v>61650</v>
          </cell>
          <cell r="I1871">
            <v>65650</v>
          </cell>
        </row>
        <row r="1872">
          <cell r="A1872" t="str">
            <v>Trumbull-OH201480</v>
          </cell>
          <cell r="B1872">
            <v>30450</v>
          </cell>
          <cell r="C1872">
            <v>34800</v>
          </cell>
          <cell r="D1872">
            <v>39150</v>
          </cell>
          <cell r="E1872">
            <v>43450</v>
          </cell>
          <cell r="F1872">
            <v>46950</v>
          </cell>
          <cell r="G1872">
            <v>50450</v>
          </cell>
          <cell r="H1872">
            <v>53900</v>
          </cell>
          <cell r="I1872">
            <v>57400</v>
          </cell>
        </row>
        <row r="1873">
          <cell r="A1873" t="str">
            <v>Tuscarawas-OH201480</v>
          </cell>
          <cell r="B1873">
            <v>30600</v>
          </cell>
          <cell r="C1873">
            <v>35000</v>
          </cell>
          <cell r="D1873">
            <v>39350</v>
          </cell>
          <cell r="E1873">
            <v>43700</v>
          </cell>
          <cell r="F1873">
            <v>47200</v>
          </cell>
          <cell r="G1873">
            <v>50700</v>
          </cell>
          <cell r="H1873">
            <v>54200</v>
          </cell>
          <cell r="I1873">
            <v>57700</v>
          </cell>
        </row>
        <row r="1874">
          <cell r="A1874" t="str">
            <v>Union-OH201480</v>
          </cell>
          <cell r="B1874">
            <v>44750</v>
          </cell>
          <cell r="C1874">
            <v>51150</v>
          </cell>
          <cell r="D1874">
            <v>57550</v>
          </cell>
          <cell r="E1874">
            <v>63900</v>
          </cell>
          <cell r="F1874">
            <v>69050</v>
          </cell>
          <cell r="G1874">
            <v>74150</v>
          </cell>
          <cell r="H1874">
            <v>79250</v>
          </cell>
          <cell r="I1874">
            <v>84350</v>
          </cell>
        </row>
        <row r="1875">
          <cell r="A1875" t="str">
            <v>Van Wert-OH201480</v>
          </cell>
          <cell r="B1875">
            <v>30700</v>
          </cell>
          <cell r="C1875">
            <v>35100</v>
          </cell>
          <cell r="D1875">
            <v>39500</v>
          </cell>
          <cell r="E1875">
            <v>43850</v>
          </cell>
          <cell r="F1875">
            <v>47400</v>
          </cell>
          <cell r="G1875">
            <v>50900</v>
          </cell>
          <cell r="H1875">
            <v>54400</v>
          </cell>
          <cell r="I1875">
            <v>57900</v>
          </cell>
        </row>
        <row r="1876">
          <cell r="A1876" t="str">
            <v>Vinton-OH201480</v>
          </cell>
          <cell r="B1876">
            <v>30450</v>
          </cell>
          <cell r="C1876">
            <v>34800</v>
          </cell>
          <cell r="D1876">
            <v>39150</v>
          </cell>
          <cell r="E1876">
            <v>43450</v>
          </cell>
          <cell r="F1876">
            <v>46950</v>
          </cell>
          <cell r="G1876">
            <v>50450</v>
          </cell>
          <cell r="H1876">
            <v>53900</v>
          </cell>
          <cell r="I1876">
            <v>57400</v>
          </cell>
        </row>
        <row r="1877">
          <cell r="A1877" t="str">
            <v>Warren-OH201480</v>
          </cell>
          <cell r="B1877">
            <v>38400</v>
          </cell>
          <cell r="C1877">
            <v>43850</v>
          </cell>
          <cell r="D1877">
            <v>49350</v>
          </cell>
          <cell r="E1877">
            <v>54800</v>
          </cell>
          <cell r="F1877">
            <v>59200</v>
          </cell>
          <cell r="G1877">
            <v>63600</v>
          </cell>
          <cell r="H1877">
            <v>68000</v>
          </cell>
          <cell r="I1877">
            <v>72350</v>
          </cell>
        </row>
        <row r="1878">
          <cell r="A1878" t="str">
            <v>Washington-OH201480</v>
          </cell>
          <cell r="B1878">
            <v>30100</v>
          </cell>
          <cell r="C1878">
            <v>34400</v>
          </cell>
          <cell r="D1878">
            <v>38700</v>
          </cell>
          <cell r="E1878">
            <v>42950</v>
          </cell>
          <cell r="F1878">
            <v>46400</v>
          </cell>
          <cell r="G1878">
            <v>49850</v>
          </cell>
          <cell r="H1878">
            <v>53300</v>
          </cell>
          <cell r="I1878">
            <v>56700</v>
          </cell>
        </row>
        <row r="1879">
          <cell r="A1879" t="str">
            <v>Wayne-OH201480</v>
          </cell>
          <cell r="B1879">
            <v>32700</v>
          </cell>
          <cell r="C1879">
            <v>37400</v>
          </cell>
          <cell r="D1879">
            <v>42050</v>
          </cell>
          <cell r="E1879">
            <v>46700</v>
          </cell>
          <cell r="F1879">
            <v>50450</v>
          </cell>
          <cell r="G1879">
            <v>54200</v>
          </cell>
          <cell r="H1879">
            <v>57950</v>
          </cell>
          <cell r="I1879">
            <v>61650</v>
          </cell>
        </row>
        <row r="1880">
          <cell r="A1880" t="str">
            <v>Williams-OH201480</v>
          </cell>
          <cell r="B1880">
            <v>31550</v>
          </cell>
          <cell r="C1880">
            <v>36050</v>
          </cell>
          <cell r="D1880">
            <v>40550</v>
          </cell>
          <cell r="E1880">
            <v>45050</v>
          </cell>
          <cell r="F1880">
            <v>48700</v>
          </cell>
          <cell r="G1880">
            <v>52300</v>
          </cell>
          <cell r="H1880">
            <v>55900</v>
          </cell>
          <cell r="I1880">
            <v>59500</v>
          </cell>
        </row>
        <row r="1881">
          <cell r="A1881" t="str">
            <v>Wood-OH201480</v>
          </cell>
          <cell r="B1881">
            <v>32000</v>
          </cell>
          <cell r="C1881">
            <v>36600</v>
          </cell>
          <cell r="D1881">
            <v>41150</v>
          </cell>
          <cell r="E1881">
            <v>45700</v>
          </cell>
          <cell r="F1881">
            <v>49400</v>
          </cell>
          <cell r="G1881">
            <v>53050</v>
          </cell>
          <cell r="H1881">
            <v>56700</v>
          </cell>
          <cell r="I1881">
            <v>60350</v>
          </cell>
        </row>
        <row r="1882">
          <cell r="A1882" t="str">
            <v>Wyandot-OH201480</v>
          </cell>
          <cell r="B1882">
            <v>34550</v>
          </cell>
          <cell r="C1882">
            <v>39450</v>
          </cell>
          <cell r="D1882">
            <v>44400</v>
          </cell>
          <cell r="E1882">
            <v>49300</v>
          </cell>
          <cell r="F1882">
            <v>53250</v>
          </cell>
          <cell r="G1882">
            <v>57200</v>
          </cell>
          <cell r="H1882">
            <v>61150</v>
          </cell>
          <cell r="I1882">
            <v>65100</v>
          </cell>
        </row>
        <row r="1883">
          <cell r="A1883" t="str">
            <v>Anderson-TX201480</v>
          </cell>
          <cell r="B1883">
            <v>30350</v>
          </cell>
          <cell r="C1883">
            <v>34700</v>
          </cell>
          <cell r="D1883">
            <v>39050</v>
          </cell>
          <cell r="E1883">
            <v>43350</v>
          </cell>
          <cell r="F1883">
            <v>46850</v>
          </cell>
          <cell r="G1883">
            <v>50300</v>
          </cell>
          <cell r="H1883">
            <v>53800</v>
          </cell>
          <cell r="I1883">
            <v>57250</v>
          </cell>
        </row>
        <row r="1884">
          <cell r="A1884" t="str">
            <v>Andrews-TX201480</v>
          </cell>
          <cell r="B1884">
            <v>32100</v>
          </cell>
          <cell r="C1884">
            <v>36650</v>
          </cell>
          <cell r="D1884">
            <v>41250</v>
          </cell>
          <cell r="E1884">
            <v>45800</v>
          </cell>
          <cell r="F1884">
            <v>49500</v>
          </cell>
          <cell r="G1884">
            <v>53150</v>
          </cell>
          <cell r="H1884">
            <v>56800</v>
          </cell>
          <cell r="I1884">
            <v>60500</v>
          </cell>
        </row>
        <row r="1885">
          <cell r="A1885" t="str">
            <v>Angelina-TX201480</v>
          </cell>
          <cell r="B1885">
            <v>28150</v>
          </cell>
          <cell r="C1885">
            <v>32150</v>
          </cell>
          <cell r="D1885">
            <v>36150</v>
          </cell>
          <cell r="E1885">
            <v>40150</v>
          </cell>
          <cell r="F1885">
            <v>43400</v>
          </cell>
          <cell r="G1885">
            <v>46600</v>
          </cell>
          <cell r="H1885">
            <v>49800</v>
          </cell>
          <cell r="I1885">
            <v>53000</v>
          </cell>
        </row>
        <row r="1886">
          <cell r="A1886" t="str">
            <v>Aransas-TX201480</v>
          </cell>
          <cell r="B1886">
            <v>30750</v>
          </cell>
          <cell r="C1886">
            <v>35150</v>
          </cell>
          <cell r="D1886">
            <v>39550</v>
          </cell>
          <cell r="E1886">
            <v>43900</v>
          </cell>
          <cell r="F1886">
            <v>47450</v>
          </cell>
          <cell r="G1886">
            <v>50950</v>
          </cell>
          <cell r="H1886">
            <v>54450</v>
          </cell>
          <cell r="I1886">
            <v>57950</v>
          </cell>
        </row>
        <row r="1887">
          <cell r="A1887" t="str">
            <v>Archer-TX201480</v>
          </cell>
          <cell r="B1887">
            <v>30750</v>
          </cell>
          <cell r="C1887">
            <v>35150</v>
          </cell>
          <cell r="D1887">
            <v>39550</v>
          </cell>
          <cell r="E1887">
            <v>43900</v>
          </cell>
          <cell r="F1887">
            <v>47450</v>
          </cell>
          <cell r="G1887">
            <v>50950</v>
          </cell>
          <cell r="H1887">
            <v>54450</v>
          </cell>
          <cell r="I1887">
            <v>57950</v>
          </cell>
        </row>
        <row r="1888">
          <cell r="A1888" t="str">
            <v>Armstrong-TX201480</v>
          </cell>
          <cell r="B1888">
            <v>35500</v>
          </cell>
          <cell r="C1888">
            <v>40600</v>
          </cell>
          <cell r="D1888">
            <v>45650</v>
          </cell>
          <cell r="E1888">
            <v>50700</v>
          </cell>
          <cell r="F1888">
            <v>54800</v>
          </cell>
          <cell r="G1888">
            <v>58850</v>
          </cell>
          <cell r="H1888">
            <v>62900</v>
          </cell>
          <cell r="I1888">
            <v>66950</v>
          </cell>
        </row>
        <row r="1889">
          <cell r="A1889" t="str">
            <v>Atascosa-TX201480</v>
          </cell>
          <cell r="B1889">
            <v>29500</v>
          </cell>
          <cell r="C1889">
            <v>33700</v>
          </cell>
          <cell r="D1889">
            <v>37900</v>
          </cell>
          <cell r="E1889">
            <v>42100</v>
          </cell>
          <cell r="F1889">
            <v>45500</v>
          </cell>
          <cell r="G1889">
            <v>48850</v>
          </cell>
          <cell r="H1889">
            <v>52250</v>
          </cell>
          <cell r="I1889">
            <v>55600</v>
          </cell>
        </row>
        <row r="1890">
          <cell r="A1890" t="str">
            <v>Austin-TX201480</v>
          </cell>
          <cell r="B1890">
            <v>37800</v>
          </cell>
          <cell r="C1890">
            <v>43200</v>
          </cell>
          <cell r="D1890">
            <v>48600</v>
          </cell>
          <cell r="E1890">
            <v>54000</v>
          </cell>
          <cell r="F1890">
            <v>58350</v>
          </cell>
          <cell r="G1890">
            <v>62650</v>
          </cell>
          <cell r="H1890">
            <v>67000</v>
          </cell>
          <cell r="I1890">
            <v>71300</v>
          </cell>
        </row>
        <row r="1891">
          <cell r="A1891" t="str">
            <v>Bailey-TX201480</v>
          </cell>
          <cell r="B1891">
            <v>30550</v>
          </cell>
          <cell r="C1891">
            <v>34900</v>
          </cell>
          <cell r="D1891">
            <v>39250</v>
          </cell>
          <cell r="E1891">
            <v>43600</v>
          </cell>
          <cell r="F1891">
            <v>47100</v>
          </cell>
          <cell r="G1891">
            <v>50600</v>
          </cell>
          <cell r="H1891">
            <v>54100</v>
          </cell>
          <cell r="I1891">
            <v>57600</v>
          </cell>
        </row>
        <row r="1892">
          <cell r="A1892" t="str">
            <v>Bandera-TX201480</v>
          </cell>
          <cell r="B1892">
            <v>32950</v>
          </cell>
          <cell r="C1892">
            <v>37650</v>
          </cell>
          <cell r="D1892">
            <v>42350</v>
          </cell>
          <cell r="E1892">
            <v>47050</v>
          </cell>
          <cell r="F1892">
            <v>50850</v>
          </cell>
          <cell r="G1892">
            <v>54600</v>
          </cell>
          <cell r="H1892">
            <v>58350</v>
          </cell>
          <cell r="I1892">
            <v>62150</v>
          </cell>
        </row>
        <row r="1893">
          <cell r="A1893" t="str">
            <v>Bastrop-TX201480</v>
          </cell>
          <cell r="B1893">
            <v>42250</v>
          </cell>
          <cell r="C1893">
            <v>48250</v>
          </cell>
          <cell r="D1893">
            <v>54300</v>
          </cell>
          <cell r="E1893">
            <v>60300</v>
          </cell>
          <cell r="F1893">
            <v>65150</v>
          </cell>
          <cell r="G1893">
            <v>69950</v>
          </cell>
          <cell r="H1893">
            <v>74800</v>
          </cell>
          <cell r="I1893">
            <v>79600</v>
          </cell>
        </row>
        <row r="1894">
          <cell r="A1894" t="str">
            <v>Baylor-TX201480</v>
          </cell>
          <cell r="B1894">
            <v>30950</v>
          </cell>
          <cell r="C1894">
            <v>35350</v>
          </cell>
          <cell r="D1894">
            <v>39750</v>
          </cell>
          <cell r="E1894">
            <v>44150</v>
          </cell>
          <cell r="F1894">
            <v>47700</v>
          </cell>
          <cell r="G1894">
            <v>51250</v>
          </cell>
          <cell r="H1894">
            <v>54750</v>
          </cell>
          <cell r="I1894">
            <v>58300</v>
          </cell>
        </row>
        <row r="1895">
          <cell r="A1895" t="str">
            <v>Bee-TX201480</v>
          </cell>
          <cell r="B1895">
            <v>28150</v>
          </cell>
          <cell r="C1895">
            <v>32150</v>
          </cell>
          <cell r="D1895">
            <v>36150</v>
          </cell>
          <cell r="E1895">
            <v>40150</v>
          </cell>
          <cell r="F1895">
            <v>43400</v>
          </cell>
          <cell r="G1895">
            <v>46600</v>
          </cell>
          <cell r="H1895">
            <v>49800</v>
          </cell>
          <cell r="I1895">
            <v>53000</v>
          </cell>
        </row>
        <row r="1896">
          <cell r="A1896" t="str">
            <v>Bell-TX201480</v>
          </cell>
          <cell r="B1896">
            <v>33000</v>
          </cell>
          <cell r="C1896">
            <v>37700</v>
          </cell>
          <cell r="D1896">
            <v>42400</v>
          </cell>
          <cell r="E1896">
            <v>47100</v>
          </cell>
          <cell r="F1896">
            <v>50900</v>
          </cell>
          <cell r="G1896">
            <v>54650</v>
          </cell>
          <cell r="H1896">
            <v>58450</v>
          </cell>
          <cell r="I1896">
            <v>62200</v>
          </cell>
        </row>
        <row r="1897">
          <cell r="A1897" t="str">
            <v>Bexar-TX201480</v>
          </cell>
          <cell r="B1897">
            <v>32950</v>
          </cell>
          <cell r="C1897">
            <v>37650</v>
          </cell>
          <cell r="D1897">
            <v>42350</v>
          </cell>
          <cell r="E1897">
            <v>47050</v>
          </cell>
          <cell r="F1897">
            <v>50850</v>
          </cell>
          <cell r="G1897">
            <v>54600</v>
          </cell>
          <cell r="H1897">
            <v>58350</v>
          </cell>
          <cell r="I1897">
            <v>62150</v>
          </cell>
        </row>
        <row r="1898">
          <cell r="A1898" t="str">
            <v>Blanco-TX201480</v>
          </cell>
          <cell r="B1898">
            <v>37550</v>
          </cell>
          <cell r="C1898">
            <v>42900</v>
          </cell>
          <cell r="D1898">
            <v>48250</v>
          </cell>
          <cell r="E1898">
            <v>53600</v>
          </cell>
          <cell r="F1898">
            <v>57900</v>
          </cell>
          <cell r="G1898">
            <v>62200</v>
          </cell>
          <cell r="H1898">
            <v>66500</v>
          </cell>
          <cell r="I1898">
            <v>70800</v>
          </cell>
        </row>
        <row r="1899">
          <cell r="A1899" t="str">
            <v>Borden-TX201480</v>
          </cell>
          <cell r="B1899">
            <v>31600</v>
          </cell>
          <cell r="C1899">
            <v>36100</v>
          </cell>
          <cell r="D1899">
            <v>40600</v>
          </cell>
          <cell r="E1899">
            <v>45100</v>
          </cell>
          <cell r="F1899">
            <v>48750</v>
          </cell>
          <cell r="G1899">
            <v>52350</v>
          </cell>
          <cell r="H1899">
            <v>55950</v>
          </cell>
          <cell r="I1899">
            <v>59550</v>
          </cell>
        </row>
        <row r="1900">
          <cell r="A1900" t="str">
            <v>Bosque-TX201480</v>
          </cell>
          <cell r="B1900">
            <v>31150</v>
          </cell>
          <cell r="C1900">
            <v>35600</v>
          </cell>
          <cell r="D1900">
            <v>40050</v>
          </cell>
          <cell r="E1900">
            <v>44500</v>
          </cell>
          <cell r="F1900">
            <v>48100</v>
          </cell>
          <cell r="G1900">
            <v>51650</v>
          </cell>
          <cell r="H1900">
            <v>55200</v>
          </cell>
          <cell r="I1900">
            <v>58750</v>
          </cell>
        </row>
        <row r="1901">
          <cell r="A1901" t="str">
            <v>Bowie-TX201480</v>
          </cell>
          <cell r="B1901">
            <v>29900</v>
          </cell>
          <cell r="C1901">
            <v>34150</v>
          </cell>
          <cell r="D1901">
            <v>38400</v>
          </cell>
          <cell r="E1901">
            <v>42650</v>
          </cell>
          <cell r="F1901">
            <v>46100</v>
          </cell>
          <cell r="G1901">
            <v>49500</v>
          </cell>
          <cell r="H1901">
            <v>52900</v>
          </cell>
          <cell r="I1901">
            <v>56300</v>
          </cell>
        </row>
        <row r="1902">
          <cell r="A1902" t="str">
            <v>Brazoria-TX201480</v>
          </cell>
          <cell r="B1902">
            <v>42500</v>
          </cell>
          <cell r="C1902">
            <v>48550</v>
          </cell>
          <cell r="D1902">
            <v>54600</v>
          </cell>
          <cell r="E1902">
            <v>60650</v>
          </cell>
          <cell r="F1902">
            <v>65550</v>
          </cell>
          <cell r="G1902">
            <v>70400</v>
          </cell>
          <cell r="H1902">
            <v>75250</v>
          </cell>
          <cell r="I1902">
            <v>80100</v>
          </cell>
        </row>
        <row r="1903">
          <cell r="A1903" t="str">
            <v>Brazos-TX201480</v>
          </cell>
          <cell r="B1903">
            <v>32200</v>
          </cell>
          <cell r="C1903">
            <v>36800</v>
          </cell>
          <cell r="D1903">
            <v>41400</v>
          </cell>
          <cell r="E1903">
            <v>46000</v>
          </cell>
          <cell r="F1903">
            <v>49700</v>
          </cell>
          <cell r="G1903">
            <v>53400</v>
          </cell>
          <cell r="H1903">
            <v>57050</v>
          </cell>
          <cell r="I1903">
            <v>60750</v>
          </cell>
        </row>
        <row r="1904">
          <cell r="A1904" t="str">
            <v>Brewster-TX201480</v>
          </cell>
          <cell r="B1904">
            <v>31550</v>
          </cell>
          <cell r="C1904">
            <v>36050</v>
          </cell>
          <cell r="D1904">
            <v>40550</v>
          </cell>
          <cell r="E1904">
            <v>45050</v>
          </cell>
          <cell r="F1904">
            <v>48700</v>
          </cell>
          <cell r="G1904">
            <v>52300</v>
          </cell>
          <cell r="H1904">
            <v>55900</v>
          </cell>
          <cell r="I1904">
            <v>59500</v>
          </cell>
        </row>
        <row r="1905">
          <cell r="A1905" t="str">
            <v>Briscoe-TX201480</v>
          </cell>
          <cell r="B1905">
            <v>28150</v>
          </cell>
          <cell r="C1905">
            <v>32150</v>
          </cell>
          <cell r="D1905">
            <v>36150</v>
          </cell>
          <cell r="E1905">
            <v>40150</v>
          </cell>
          <cell r="F1905">
            <v>43400</v>
          </cell>
          <cell r="G1905">
            <v>46600</v>
          </cell>
          <cell r="H1905">
            <v>49800</v>
          </cell>
          <cell r="I1905">
            <v>53000</v>
          </cell>
        </row>
        <row r="1906">
          <cell r="A1906" t="str">
            <v>Brooks-TX201480</v>
          </cell>
          <cell r="B1906">
            <v>28150</v>
          </cell>
          <cell r="C1906">
            <v>32150</v>
          </cell>
          <cell r="D1906">
            <v>36150</v>
          </cell>
          <cell r="E1906">
            <v>40150</v>
          </cell>
          <cell r="F1906">
            <v>43400</v>
          </cell>
          <cell r="G1906">
            <v>46600</v>
          </cell>
          <cell r="H1906">
            <v>49800</v>
          </cell>
          <cell r="I1906">
            <v>53000</v>
          </cell>
        </row>
        <row r="1907">
          <cell r="A1907" t="str">
            <v>Brown-TX201480</v>
          </cell>
          <cell r="B1907">
            <v>28700</v>
          </cell>
          <cell r="C1907">
            <v>32800</v>
          </cell>
          <cell r="D1907">
            <v>36900</v>
          </cell>
          <cell r="E1907">
            <v>40950</v>
          </cell>
          <cell r="F1907">
            <v>44250</v>
          </cell>
          <cell r="G1907">
            <v>47550</v>
          </cell>
          <cell r="H1907">
            <v>50800</v>
          </cell>
          <cell r="I1907">
            <v>54100</v>
          </cell>
        </row>
        <row r="1908">
          <cell r="A1908" t="str">
            <v>Burleson-TX201480</v>
          </cell>
          <cell r="B1908">
            <v>32200</v>
          </cell>
          <cell r="C1908">
            <v>36800</v>
          </cell>
          <cell r="D1908">
            <v>41400</v>
          </cell>
          <cell r="E1908">
            <v>46000</v>
          </cell>
          <cell r="F1908">
            <v>49700</v>
          </cell>
          <cell r="G1908">
            <v>53400</v>
          </cell>
          <cell r="H1908">
            <v>57050</v>
          </cell>
          <cell r="I1908">
            <v>60750</v>
          </cell>
        </row>
        <row r="1909">
          <cell r="A1909" t="str">
            <v>Burnet-TX201480</v>
          </cell>
          <cell r="B1909">
            <v>33250</v>
          </cell>
          <cell r="C1909">
            <v>38000</v>
          </cell>
          <cell r="D1909">
            <v>42750</v>
          </cell>
          <cell r="E1909">
            <v>47500</v>
          </cell>
          <cell r="F1909">
            <v>51300</v>
          </cell>
          <cell r="G1909">
            <v>55100</v>
          </cell>
          <cell r="H1909">
            <v>58900</v>
          </cell>
          <cell r="I1909">
            <v>62700</v>
          </cell>
        </row>
        <row r="1910">
          <cell r="A1910" t="str">
            <v>Caldwell-TX201480</v>
          </cell>
          <cell r="B1910">
            <v>42250</v>
          </cell>
          <cell r="C1910">
            <v>48250</v>
          </cell>
          <cell r="D1910">
            <v>54300</v>
          </cell>
          <cell r="E1910">
            <v>60300</v>
          </cell>
          <cell r="F1910">
            <v>65150</v>
          </cell>
          <cell r="G1910">
            <v>69950</v>
          </cell>
          <cell r="H1910">
            <v>74800</v>
          </cell>
          <cell r="I1910">
            <v>79600</v>
          </cell>
        </row>
        <row r="1911">
          <cell r="A1911" t="str">
            <v>Calhoun-TX201480</v>
          </cell>
          <cell r="B1911">
            <v>31100</v>
          </cell>
          <cell r="C1911">
            <v>35550</v>
          </cell>
          <cell r="D1911">
            <v>40000</v>
          </cell>
          <cell r="E1911">
            <v>44400</v>
          </cell>
          <cell r="F1911">
            <v>48000</v>
          </cell>
          <cell r="G1911">
            <v>51550</v>
          </cell>
          <cell r="H1911">
            <v>55100</v>
          </cell>
          <cell r="I1911">
            <v>58650</v>
          </cell>
        </row>
        <row r="1912">
          <cell r="A1912" t="str">
            <v>Callahan-TX201480</v>
          </cell>
          <cell r="B1912">
            <v>29400</v>
          </cell>
          <cell r="C1912">
            <v>33600</v>
          </cell>
          <cell r="D1912">
            <v>37800</v>
          </cell>
          <cell r="E1912">
            <v>42000</v>
          </cell>
          <cell r="F1912">
            <v>45400</v>
          </cell>
          <cell r="G1912">
            <v>48750</v>
          </cell>
          <cell r="H1912">
            <v>52100</v>
          </cell>
          <cell r="I1912">
            <v>55450</v>
          </cell>
        </row>
        <row r="1913">
          <cell r="A1913" t="str">
            <v>Cameron-TX201480</v>
          </cell>
          <cell r="B1913">
            <v>28150</v>
          </cell>
          <cell r="C1913">
            <v>32150</v>
          </cell>
          <cell r="D1913">
            <v>36150</v>
          </cell>
          <cell r="E1913">
            <v>40150</v>
          </cell>
          <cell r="F1913">
            <v>43400</v>
          </cell>
          <cell r="G1913">
            <v>46600</v>
          </cell>
          <cell r="H1913">
            <v>49800</v>
          </cell>
          <cell r="I1913">
            <v>53000</v>
          </cell>
        </row>
        <row r="1914">
          <cell r="A1914" t="str">
            <v>Camp-TX201480</v>
          </cell>
          <cell r="B1914">
            <v>28150</v>
          </cell>
          <cell r="C1914">
            <v>32150</v>
          </cell>
          <cell r="D1914">
            <v>36150</v>
          </cell>
          <cell r="E1914">
            <v>40150</v>
          </cell>
          <cell r="F1914">
            <v>43400</v>
          </cell>
          <cell r="G1914">
            <v>46600</v>
          </cell>
          <cell r="H1914">
            <v>49800</v>
          </cell>
          <cell r="I1914">
            <v>53000</v>
          </cell>
        </row>
        <row r="1915">
          <cell r="A1915" t="str">
            <v>Carson-TX201480</v>
          </cell>
          <cell r="B1915">
            <v>35500</v>
          </cell>
          <cell r="C1915">
            <v>40600</v>
          </cell>
          <cell r="D1915">
            <v>45650</v>
          </cell>
          <cell r="E1915">
            <v>50700</v>
          </cell>
          <cell r="F1915">
            <v>54800</v>
          </cell>
          <cell r="G1915">
            <v>58850</v>
          </cell>
          <cell r="H1915">
            <v>62900</v>
          </cell>
          <cell r="I1915">
            <v>66950</v>
          </cell>
        </row>
        <row r="1916">
          <cell r="A1916" t="str">
            <v>Cass-TX201480</v>
          </cell>
          <cell r="B1916">
            <v>28150</v>
          </cell>
          <cell r="C1916">
            <v>32150</v>
          </cell>
          <cell r="D1916">
            <v>36150</v>
          </cell>
          <cell r="E1916">
            <v>40150</v>
          </cell>
          <cell r="F1916">
            <v>43400</v>
          </cell>
          <cell r="G1916">
            <v>46600</v>
          </cell>
          <cell r="H1916">
            <v>49800</v>
          </cell>
          <cell r="I1916">
            <v>53000</v>
          </cell>
        </row>
        <row r="1917">
          <cell r="A1917" t="str">
            <v>Castro-TX201480</v>
          </cell>
          <cell r="B1917">
            <v>28150</v>
          </cell>
          <cell r="C1917">
            <v>32150</v>
          </cell>
          <cell r="D1917">
            <v>36150</v>
          </cell>
          <cell r="E1917">
            <v>40150</v>
          </cell>
          <cell r="F1917">
            <v>43400</v>
          </cell>
          <cell r="G1917">
            <v>46600</v>
          </cell>
          <cell r="H1917">
            <v>49800</v>
          </cell>
          <cell r="I1917">
            <v>53000</v>
          </cell>
        </row>
        <row r="1918">
          <cell r="A1918" t="str">
            <v>Chambers-TX201480</v>
          </cell>
          <cell r="B1918">
            <v>37350</v>
          </cell>
          <cell r="C1918">
            <v>42650</v>
          </cell>
          <cell r="D1918">
            <v>48000</v>
          </cell>
          <cell r="E1918">
            <v>53300</v>
          </cell>
          <cell r="F1918">
            <v>57600</v>
          </cell>
          <cell r="G1918">
            <v>61850</v>
          </cell>
          <cell r="H1918">
            <v>66100</v>
          </cell>
          <cell r="I1918">
            <v>70400</v>
          </cell>
        </row>
        <row r="1919">
          <cell r="A1919" t="str">
            <v>Cherokee-TX201480</v>
          </cell>
          <cell r="B1919">
            <v>28150</v>
          </cell>
          <cell r="C1919">
            <v>32150</v>
          </cell>
          <cell r="D1919">
            <v>36150</v>
          </cell>
          <cell r="E1919">
            <v>40150</v>
          </cell>
          <cell r="F1919">
            <v>43400</v>
          </cell>
          <cell r="G1919">
            <v>46600</v>
          </cell>
          <cell r="H1919">
            <v>49800</v>
          </cell>
          <cell r="I1919">
            <v>53000</v>
          </cell>
        </row>
        <row r="1920">
          <cell r="A1920" t="str">
            <v>Childress-TX201480</v>
          </cell>
          <cell r="B1920">
            <v>30350</v>
          </cell>
          <cell r="C1920">
            <v>34700</v>
          </cell>
          <cell r="D1920">
            <v>39050</v>
          </cell>
          <cell r="E1920">
            <v>43350</v>
          </cell>
          <cell r="F1920">
            <v>46850</v>
          </cell>
          <cell r="G1920">
            <v>50300</v>
          </cell>
          <cell r="H1920">
            <v>53800</v>
          </cell>
          <cell r="I1920">
            <v>57250</v>
          </cell>
        </row>
        <row r="1921">
          <cell r="A1921" t="str">
            <v>Clay-TX201480</v>
          </cell>
          <cell r="B1921">
            <v>30750</v>
          </cell>
          <cell r="C1921">
            <v>35150</v>
          </cell>
          <cell r="D1921">
            <v>39550</v>
          </cell>
          <cell r="E1921">
            <v>43900</v>
          </cell>
          <cell r="F1921">
            <v>47450</v>
          </cell>
          <cell r="G1921">
            <v>50950</v>
          </cell>
          <cell r="H1921">
            <v>54450</v>
          </cell>
          <cell r="I1921">
            <v>57950</v>
          </cell>
        </row>
        <row r="1922">
          <cell r="A1922" t="str">
            <v>Cochran-TX201480</v>
          </cell>
          <cell r="B1922">
            <v>28150</v>
          </cell>
          <cell r="C1922">
            <v>32150</v>
          </cell>
          <cell r="D1922">
            <v>36150</v>
          </cell>
          <cell r="E1922">
            <v>40150</v>
          </cell>
          <cell r="F1922">
            <v>43400</v>
          </cell>
          <cell r="G1922">
            <v>46600</v>
          </cell>
          <cell r="H1922">
            <v>49800</v>
          </cell>
          <cell r="I1922">
            <v>53000</v>
          </cell>
        </row>
        <row r="1923">
          <cell r="A1923" t="str">
            <v>Coke-TX201480</v>
          </cell>
          <cell r="B1923">
            <v>30350</v>
          </cell>
          <cell r="C1923">
            <v>34700</v>
          </cell>
          <cell r="D1923">
            <v>39050</v>
          </cell>
          <cell r="E1923">
            <v>43350</v>
          </cell>
          <cell r="F1923">
            <v>46850</v>
          </cell>
          <cell r="G1923">
            <v>50300</v>
          </cell>
          <cell r="H1923">
            <v>53800</v>
          </cell>
          <cell r="I1923">
            <v>57250</v>
          </cell>
        </row>
        <row r="1924">
          <cell r="A1924" t="str">
            <v>Coleman-TX201480</v>
          </cell>
          <cell r="B1924">
            <v>28150</v>
          </cell>
          <cell r="C1924">
            <v>32150</v>
          </cell>
          <cell r="D1924">
            <v>36150</v>
          </cell>
          <cell r="E1924">
            <v>40150</v>
          </cell>
          <cell r="F1924">
            <v>43400</v>
          </cell>
          <cell r="G1924">
            <v>46600</v>
          </cell>
          <cell r="H1924">
            <v>49800</v>
          </cell>
          <cell r="I1924">
            <v>53000</v>
          </cell>
        </row>
        <row r="1925">
          <cell r="A1925" t="str">
            <v>Collin-TX201480</v>
          </cell>
          <cell r="B1925">
            <v>38050</v>
          </cell>
          <cell r="C1925">
            <v>43450</v>
          </cell>
          <cell r="D1925">
            <v>48900</v>
          </cell>
          <cell r="E1925">
            <v>54300</v>
          </cell>
          <cell r="F1925">
            <v>58650</v>
          </cell>
          <cell r="G1925">
            <v>63000</v>
          </cell>
          <cell r="H1925">
            <v>67350</v>
          </cell>
          <cell r="I1925">
            <v>71700</v>
          </cell>
        </row>
        <row r="1926">
          <cell r="A1926" t="str">
            <v>Collingsworth-TX201480</v>
          </cell>
          <cell r="B1926">
            <v>28250</v>
          </cell>
          <cell r="C1926">
            <v>32250</v>
          </cell>
          <cell r="D1926">
            <v>36300</v>
          </cell>
          <cell r="E1926">
            <v>40300</v>
          </cell>
          <cell r="F1926">
            <v>43550</v>
          </cell>
          <cell r="G1926">
            <v>46750</v>
          </cell>
          <cell r="H1926">
            <v>50000</v>
          </cell>
          <cell r="I1926">
            <v>53200</v>
          </cell>
        </row>
        <row r="1927">
          <cell r="A1927" t="str">
            <v>Colorado-TX201480</v>
          </cell>
          <cell r="B1927">
            <v>31600</v>
          </cell>
          <cell r="C1927">
            <v>36100</v>
          </cell>
          <cell r="D1927">
            <v>40600</v>
          </cell>
          <cell r="E1927">
            <v>45100</v>
          </cell>
          <cell r="F1927">
            <v>48750</v>
          </cell>
          <cell r="G1927">
            <v>52350</v>
          </cell>
          <cell r="H1927">
            <v>55950</v>
          </cell>
          <cell r="I1927">
            <v>59550</v>
          </cell>
        </row>
        <row r="1928">
          <cell r="A1928" t="str">
            <v>Comal-TX201480</v>
          </cell>
          <cell r="B1928">
            <v>32950</v>
          </cell>
          <cell r="C1928">
            <v>37650</v>
          </cell>
          <cell r="D1928">
            <v>42350</v>
          </cell>
          <cell r="E1928">
            <v>47050</v>
          </cell>
          <cell r="F1928">
            <v>50850</v>
          </cell>
          <cell r="G1928">
            <v>54600</v>
          </cell>
          <cell r="H1928">
            <v>58350</v>
          </cell>
          <cell r="I1928">
            <v>62150</v>
          </cell>
        </row>
        <row r="1929">
          <cell r="A1929" t="str">
            <v>Comanche-TX201480</v>
          </cell>
          <cell r="B1929">
            <v>28500</v>
          </cell>
          <cell r="C1929">
            <v>32550</v>
          </cell>
          <cell r="D1929">
            <v>36600</v>
          </cell>
          <cell r="E1929">
            <v>40650</v>
          </cell>
          <cell r="F1929">
            <v>43950</v>
          </cell>
          <cell r="G1929">
            <v>47200</v>
          </cell>
          <cell r="H1929">
            <v>50450</v>
          </cell>
          <cell r="I1929">
            <v>53700</v>
          </cell>
        </row>
        <row r="1930">
          <cell r="A1930" t="str">
            <v>Concho-TX201480</v>
          </cell>
          <cell r="B1930">
            <v>31850</v>
          </cell>
          <cell r="C1930">
            <v>36400</v>
          </cell>
          <cell r="D1930">
            <v>40950</v>
          </cell>
          <cell r="E1930">
            <v>45500</v>
          </cell>
          <cell r="F1930">
            <v>49150</v>
          </cell>
          <cell r="G1930">
            <v>52800</v>
          </cell>
          <cell r="H1930">
            <v>56450</v>
          </cell>
          <cell r="I1930">
            <v>60100</v>
          </cell>
        </row>
        <row r="1931">
          <cell r="A1931" t="str">
            <v>Cooke-TX201480</v>
          </cell>
          <cell r="B1931">
            <v>34100</v>
          </cell>
          <cell r="C1931">
            <v>39000</v>
          </cell>
          <cell r="D1931">
            <v>43850</v>
          </cell>
          <cell r="E1931">
            <v>48700</v>
          </cell>
          <cell r="F1931">
            <v>52600</v>
          </cell>
          <cell r="G1931">
            <v>56500</v>
          </cell>
          <cell r="H1931">
            <v>60400</v>
          </cell>
          <cell r="I1931">
            <v>64300</v>
          </cell>
        </row>
        <row r="1932">
          <cell r="A1932" t="str">
            <v>Coryell-TX201480</v>
          </cell>
          <cell r="B1932">
            <v>33000</v>
          </cell>
          <cell r="C1932">
            <v>37700</v>
          </cell>
          <cell r="D1932">
            <v>42400</v>
          </cell>
          <cell r="E1932">
            <v>47100</v>
          </cell>
          <cell r="F1932">
            <v>50900</v>
          </cell>
          <cell r="G1932">
            <v>54650</v>
          </cell>
          <cell r="H1932">
            <v>58450</v>
          </cell>
          <cell r="I1932">
            <v>62200</v>
          </cell>
        </row>
        <row r="1933">
          <cell r="A1933" t="str">
            <v>Cottle-TX201480</v>
          </cell>
          <cell r="B1933">
            <v>28150</v>
          </cell>
          <cell r="C1933">
            <v>32150</v>
          </cell>
          <cell r="D1933">
            <v>36150</v>
          </cell>
          <cell r="E1933">
            <v>40150</v>
          </cell>
          <cell r="F1933">
            <v>43400</v>
          </cell>
          <cell r="G1933">
            <v>46600</v>
          </cell>
          <cell r="H1933">
            <v>49800</v>
          </cell>
          <cell r="I1933">
            <v>53000</v>
          </cell>
        </row>
        <row r="1934">
          <cell r="A1934" t="str">
            <v>Crane-TX201480</v>
          </cell>
          <cell r="B1934">
            <v>31850</v>
          </cell>
          <cell r="C1934">
            <v>36400</v>
          </cell>
          <cell r="D1934">
            <v>40950</v>
          </cell>
          <cell r="E1934">
            <v>45450</v>
          </cell>
          <cell r="F1934">
            <v>49100</v>
          </cell>
          <cell r="G1934">
            <v>52750</v>
          </cell>
          <cell r="H1934">
            <v>56400</v>
          </cell>
          <cell r="I1934">
            <v>60000</v>
          </cell>
        </row>
        <row r="1935">
          <cell r="A1935" t="str">
            <v>Crockett-TX201480</v>
          </cell>
          <cell r="B1935">
            <v>30150</v>
          </cell>
          <cell r="C1935">
            <v>34450</v>
          </cell>
          <cell r="D1935">
            <v>38750</v>
          </cell>
          <cell r="E1935">
            <v>43050</v>
          </cell>
          <cell r="F1935">
            <v>46500</v>
          </cell>
          <cell r="G1935">
            <v>49950</v>
          </cell>
          <cell r="H1935">
            <v>53400</v>
          </cell>
          <cell r="I1935">
            <v>56850</v>
          </cell>
        </row>
        <row r="1936">
          <cell r="A1936" t="str">
            <v>Crosby-TX201480</v>
          </cell>
          <cell r="B1936">
            <v>33000</v>
          </cell>
          <cell r="C1936">
            <v>37700</v>
          </cell>
          <cell r="D1936">
            <v>42400</v>
          </cell>
          <cell r="E1936">
            <v>47100</v>
          </cell>
          <cell r="F1936">
            <v>50900</v>
          </cell>
          <cell r="G1936">
            <v>54650</v>
          </cell>
          <cell r="H1936">
            <v>58450</v>
          </cell>
          <cell r="I1936">
            <v>62200</v>
          </cell>
        </row>
        <row r="1937">
          <cell r="A1937" t="str">
            <v>Culberson-TX201480</v>
          </cell>
          <cell r="B1937">
            <v>28150</v>
          </cell>
          <cell r="C1937">
            <v>32150</v>
          </cell>
          <cell r="D1937">
            <v>36150</v>
          </cell>
          <cell r="E1937">
            <v>40150</v>
          </cell>
          <cell r="F1937">
            <v>43400</v>
          </cell>
          <cell r="G1937">
            <v>46600</v>
          </cell>
          <cell r="H1937">
            <v>49800</v>
          </cell>
          <cell r="I1937">
            <v>53000</v>
          </cell>
        </row>
        <row r="1938">
          <cell r="A1938" t="str">
            <v>Dallam-TX201480</v>
          </cell>
          <cell r="B1938">
            <v>30550</v>
          </cell>
          <cell r="C1938">
            <v>34900</v>
          </cell>
          <cell r="D1938">
            <v>39250</v>
          </cell>
          <cell r="E1938">
            <v>43600</v>
          </cell>
          <cell r="F1938">
            <v>47100</v>
          </cell>
          <cell r="G1938">
            <v>50600</v>
          </cell>
          <cell r="H1938">
            <v>54100</v>
          </cell>
          <cell r="I1938">
            <v>57600</v>
          </cell>
        </row>
        <row r="1939">
          <cell r="A1939" t="str">
            <v>Dallas-TX201480</v>
          </cell>
          <cell r="B1939">
            <v>38050</v>
          </cell>
          <cell r="C1939">
            <v>43450</v>
          </cell>
          <cell r="D1939">
            <v>48900</v>
          </cell>
          <cell r="E1939">
            <v>54300</v>
          </cell>
          <cell r="F1939">
            <v>58650</v>
          </cell>
          <cell r="G1939">
            <v>63000</v>
          </cell>
          <cell r="H1939">
            <v>67350</v>
          </cell>
          <cell r="I1939">
            <v>71700</v>
          </cell>
        </row>
        <row r="1940">
          <cell r="A1940" t="str">
            <v>Dawson-TX201480</v>
          </cell>
          <cell r="B1940">
            <v>28150</v>
          </cell>
          <cell r="C1940">
            <v>32150</v>
          </cell>
          <cell r="D1940">
            <v>36150</v>
          </cell>
          <cell r="E1940">
            <v>40150</v>
          </cell>
          <cell r="F1940">
            <v>43400</v>
          </cell>
          <cell r="G1940">
            <v>46600</v>
          </cell>
          <cell r="H1940">
            <v>49800</v>
          </cell>
          <cell r="I1940">
            <v>53000</v>
          </cell>
        </row>
        <row r="1941">
          <cell r="A1941" t="str">
            <v>Deaf Smith-TX201480</v>
          </cell>
          <cell r="B1941">
            <v>29300</v>
          </cell>
          <cell r="C1941">
            <v>33500</v>
          </cell>
          <cell r="D1941">
            <v>37700</v>
          </cell>
          <cell r="E1941">
            <v>41850</v>
          </cell>
          <cell r="F1941">
            <v>45200</v>
          </cell>
          <cell r="G1941">
            <v>48550</v>
          </cell>
          <cell r="H1941">
            <v>51900</v>
          </cell>
          <cell r="I1941">
            <v>55250</v>
          </cell>
        </row>
        <row r="1942">
          <cell r="A1942" t="str">
            <v>Delta-TX201480</v>
          </cell>
          <cell r="B1942">
            <v>38050</v>
          </cell>
          <cell r="C1942">
            <v>43450</v>
          </cell>
          <cell r="D1942">
            <v>48900</v>
          </cell>
          <cell r="E1942">
            <v>54300</v>
          </cell>
          <cell r="F1942">
            <v>58650</v>
          </cell>
          <cell r="G1942">
            <v>63000</v>
          </cell>
          <cell r="H1942">
            <v>67350</v>
          </cell>
          <cell r="I1942">
            <v>71700</v>
          </cell>
        </row>
        <row r="1943">
          <cell r="A1943" t="str">
            <v>Denton-TX201480</v>
          </cell>
          <cell r="B1943">
            <v>38050</v>
          </cell>
          <cell r="C1943">
            <v>43450</v>
          </cell>
          <cell r="D1943">
            <v>48900</v>
          </cell>
          <cell r="E1943">
            <v>54300</v>
          </cell>
          <cell r="F1943">
            <v>58650</v>
          </cell>
          <cell r="G1943">
            <v>63000</v>
          </cell>
          <cell r="H1943">
            <v>67350</v>
          </cell>
          <cell r="I1943">
            <v>71700</v>
          </cell>
        </row>
        <row r="1944">
          <cell r="A1944" t="str">
            <v>DeWitt-TX201480</v>
          </cell>
          <cell r="B1944">
            <v>31300</v>
          </cell>
          <cell r="C1944">
            <v>35800</v>
          </cell>
          <cell r="D1944">
            <v>40250</v>
          </cell>
          <cell r="E1944">
            <v>44700</v>
          </cell>
          <cell r="F1944">
            <v>48300</v>
          </cell>
          <cell r="G1944">
            <v>51900</v>
          </cell>
          <cell r="H1944">
            <v>55450</v>
          </cell>
          <cell r="I1944">
            <v>59050</v>
          </cell>
        </row>
        <row r="1945">
          <cell r="A1945" t="str">
            <v>Dickens-TX201480</v>
          </cell>
          <cell r="B1945">
            <v>29050</v>
          </cell>
          <cell r="C1945">
            <v>33200</v>
          </cell>
          <cell r="D1945">
            <v>37350</v>
          </cell>
          <cell r="E1945">
            <v>41500</v>
          </cell>
          <cell r="F1945">
            <v>44850</v>
          </cell>
          <cell r="G1945">
            <v>48150</v>
          </cell>
          <cell r="H1945">
            <v>51500</v>
          </cell>
          <cell r="I1945">
            <v>54800</v>
          </cell>
        </row>
        <row r="1946">
          <cell r="A1946" t="str">
            <v>Dimmit-TX201480</v>
          </cell>
          <cell r="B1946">
            <v>28150</v>
          </cell>
          <cell r="C1946">
            <v>32150</v>
          </cell>
          <cell r="D1946">
            <v>36150</v>
          </cell>
          <cell r="E1946">
            <v>40150</v>
          </cell>
          <cell r="F1946">
            <v>43400</v>
          </cell>
          <cell r="G1946">
            <v>46600</v>
          </cell>
          <cell r="H1946">
            <v>49800</v>
          </cell>
          <cell r="I1946">
            <v>53000</v>
          </cell>
        </row>
        <row r="1947">
          <cell r="A1947" t="str">
            <v>Donley-TX201480</v>
          </cell>
          <cell r="B1947">
            <v>31200</v>
          </cell>
          <cell r="C1947">
            <v>35650</v>
          </cell>
          <cell r="D1947">
            <v>40100</v>
          </cell>
          <cell r="E1947">
            <v>44550</v>
          </cell>
          <cell r="F1947">
            <v>48150</v>
          </cell>
          <cell r="G1947">
            <v>51700</v>
          </cell>
          <cell r="H1947">
            <v>55250</v>
          </cell>
          <cell r="I1947">
            <v>58850</v>
          </cell>
        </row>
        <row r="1948">
          <cell r="A1948" t="str">
            <v>Duval-TX201480</v>
          </cell>
          <cell r="B1948">
            <v>28150</v>
          </cell>
          <cell r="C1948">
            <v>32150</v>
          </cell>
          <cell r="D1948">
            <v>36150</v>
          </cell>
          <cell r="E1948">
            <v>40150</v>
          </cell>
          <cell r="F1948">
            <v>43400</v>
          </cell>
          <cell r="G1948">
            <v>46600</v>
          </cell>
          <cell r="H1948">
            <v>49800</v>
          </cell>
          <cell r="I1948">
            <v>53000</v>
          </cell>
        </row>
        <row r="1949">
          <cell r="A1949" t="str">
            <v>Eastland-TX201480</v>
          </cell>
          <cell r="B1949">
            <v>28150</v>
          </cell>
          <cell r="C1949">
            <v>32150</v>
          </cell>
          <cell r="D1949">
            <v>36150</v>
          </cell>
          <cell r="E1949">
            <v>40150</v>
          </cell>
          <cell r="F1949">
            <v>43400</v>
          </cell>
          <cell r="G1949">
            <v>46600</v>
          </cell>
          <cell r="H1949">
            <v>49800</v>
          </cell>
          <cell r="I1949">
            <v>53000</v>
          </cell>
        </row>
        <row r="1950">
          <cell r="A1950" t="str">
            <v>Ector-TX201480</v>
          </cell>
          <cell r="B1950">
            <v>31550</v>
          </cell>
          <cell r="C1950">
            <v>36050</v>
          </cell>
          <cell r="D1950">
            <v>40550</v>
          </cell>
          <cell r="E1950">
            <v>45050</v>
          </cell>
          <cell r="F1950">
            <v>48700</v>
          </cell>
          <cell r="G1950">
            <v>52300</v>
          </cell>
          <cell r="H1950">
            <v>55900</v>
          </cell>
          <cell r="I1950">
            <v>59500</v>
          </cell>
        </row>
        <row r="1951">
          <cell r="A1951" t="str">
            <v>Edwards-TX201480</v>
          </cell>
          <cell r="B1951">
            <v>28150</v>
          </cell>
          <cell r="C1951">
            <v>32150</v>
          </cell>
          <cell r="D1951">
            <v>36150</v>
          </cell>
          <cell r="E1951">
            <v>40150</v>
          </cell>
          <cell r="F1951">
            <v>43400</v>
          </cell>
          <cell r="G1951">
            <v>46600</v>
          </cell>
          <cell r="H1951">
            <v>49800</v>
          </cell>
          <cell r="I1951">
            <v>53000</v>
          </cell>
        </row>
        <row r="1952">
          <cell r="A1952" t="str">
            <v>Ellis-TX201480</v>
          </cell>
          <cell r="B1952">
            <v>38050</v>
          </cell>
          <cell r="C1952">
            <v>43450</v>
          </cell>
          <cell r="D1952">
            <v>48900</v>
          </cell>
          <cell r="E1952">
            <v>54300</v>
          </cell>
          <cell r="F1952">
            <v>58650</v>
          </cell>
          <cell r="G1952">
            <v>63000</v>
          </cell>
          <cell r="H1952">
            <v>67350</v>
          </cell>
          <cell r="I1952">
            <v>71700</v>
          </cell>
        </row>
        <row r="1953">
          <cell r="A1953" t="str">
            <v>El Paso-TX201480</v>
          </cell>
          <cell r="B1953">
            <v>28150</v>
          </cell>
          <cell r="C1953">
            <v>32150</v>
          </cell>
          <cell r="D1953">
            <v>36150</v>
          </cell>
          <cell r="E1953">
            <v>40150</v>
          </cell>
          <cell r="F1953">
            <v>43400</v>
          </cell>
          <cell r="G1953">
            <v>46600</v>
          </cell>
          <cell r="H1953">
            <v>49800</v>
          </cell>
          <cell r="I1953">
            <v>53000</v>
          </cell>
        </row>
        <row r="1954">
          <cell r="A1954" t="str">
            <v>Erath-TX201480</v>
          </cell>
          <cell r="B1954">
            <v>30700</v>
          </cell>
          <cell r="C1954">
            <v>35100</v>
          </cell>
          <cell r="D1954">
            <v>39500</v>
          </cell>
          <cell r="E1954">
            <v>43850</v>
          </cell>
          <cell r="F1954">
            <v>47400</v>
          </cell>
          <cell r="G1954">
            <v>50900</v>
          </cell>
          <cell r="H1954">
            <v>54400</v>
          </cell>
          <cell r="I1954">
            <v>57900</v>
          </cell>
        </row>
        <row r="1955">
          <cell r="A1955" t="str">
            <v>Falls-TX201480</v>
          </cell>
          <cell r="B1955">
            <v>28150</v>
          </cell>
          <cell r="C1955">
            <v>32150</v>
          </cell>
          <cell r="D1955">
            <v>36150</v>
          </cell>
          <cell r="E1955">
            <v>40150</v>
          </cell>
          <cell r="F1955">
            <v>43400</v>
          </cell>
          <cell r="G1955">
            <v>46600</v>
          </cell>
          <cell r="H1955">
            <v>49800</v>
          </cell>
          <cell r="I1955">
            <v>53000</v>
          </cell>
        </row>
        <row r="1956">
          <cell r="A1956" t="str">
            <v>Fannin-TX201480</v>
          </cell>
          <cell r="B1956">
            <v>31400</v>
          </cell>
          <cell r="C1956">
            <v>35850</v>
          </cell>
          <cell r="D1956">
            <v>40350</v>
          </cell>
          <cell r="E1956">
            <v>44800</v>
          </cell>
          <cell r="F1956">
            <v>48400</v>
          </cell>
          <cell r="G1956">
            <v>52000</v>
          </cell>
          <cell r="H1956">
            <v>55600</v>
          </cell>
          <cell r="I1956">
            <v>59150</v>
          </cell>
        </row>
        <row r="1957">
          <cell r="A1957" t="str">
            <v>Fayette-TX201480</v>
          </cell>
          <cell r="B1957">
            <v>33450</v>
          </cell>
          <cell r="C1957">
            <v>38200</v>
          </cell>
          <cell r="D1957">
            <v>43000</v>
          </cell>
          <cell r="E1957">
            <v>47750</v>
          </cell>
          <cell r="F1957">
            <v>51600</v>
          </cell>
          <cell r="G1957">
            <v>55400</v>
          </cell>
          <cell r="H1957">
            <v>59250</v>
          </cell>
          <cell r="I1957">
            <v>63050</v>
          </cell>
        </row>
        <row r="1958">
          <cell r="A1958" t="str">
            <v>Fisher-TX201480</v>
          </cell>
          <cell r="B1958">
            <v>31000</v>
          </cell>
          <cell r="C1958">
            <v>35400</v>
          </cell>
          <cell r="D1958">
            <v>39850</v>
          </cell>
          <cell r="E1958">
            <v>44250</v>
          </cell>
          <cell r="F1958">
            <v>47800</v>
          </cell>
          <cell r="G1958">
            <v>51350</v>
          </cell>
          <cell r="H1958">
            <v>54900</v>
          </cell>
          <cell r="I1958">
            <v>58450</v>
          </cell>
        </row>
        <row r="1959">
          <cell r="A1959" t="str">
            <v>Floyd-TX201480</v>
          </cell>
          <cell r="B1959">
            <v>28150</v>
          </cell>
          <cell r="C1959">
            <v>32150</v>
          </cell>
          <cell r="D1959">
            <v>36150</v>
          </cell>
          <cell r="E1959">
            <v>40150</v>
          </cell>
          <cell r="F1959">
            <v>43400</v>
          </cell>
          <cell r="G1959">
            <v>46600</v>
          </cell>
          <cell r="H1959">
            <v>49800</v>
          </cell>
          <cell r="I1959">
            <v>53000</v>
          </cell>
        </row>
        <row r="1960">
          <cell r="A1960" t="str">
            <v>Foard-TX201480</v>
          </cell>
          <cell r="B1960">
            <v>28150</v>
          </cell>
          <cell r="C1960">
            <v>32150</v>
          </cell>
          <cell r="D1960">
            <v>36150</v>
          </cell>
          <cell r="E1960">
            <v>40150</v>
          </cell>
          <cell r="F1960">
            <v>43400</v>
          </cell>
          <cell r="G1960">
            <v>46600</v>
          </cell>
          <cell r="H1960">
            <v>49800</v>
          </cell>
          <cell r="I1960">
            <v>53000</v>
          </cell>
        </row>
        <row r="1961">
          <cell r="A1961" t="str">
            <v>Fort Bend-TX201480</v>
          </cell>
          <cell r="B1961">
            <v>37350</v>
          </cell>
          <cell r="C1961">
            <v>42650</v>
          </cell>
          <cell r="D1961">
            <v>48000</v>
          </cell>
          <cell r="E1961">
            <v>53300</v>
          </cell>
          <cell r="F1961">
            <v>57600</v>
          </cell>
          <cell r="G1961">
            <v>61850</v>
          </cell>
          <cell r="H1961">
            <v>66100</v>
          </cell>
          <cell r="I1961">
            <v>70400</v>
          </cell>
        </row>
        <row r="1962">
          <cell r="A1962" t="str">
            <v>Franklin-TX201480</v>
          </cell>
          <cell r="B1962">
            <v>32100</v>
          </cell>
          <cell r="C1962">
            <v>36650</v>
          </cell>
          <cell r="D1962">
            <v>41250</v>
          </cell>
          <cell r="E1962">
            <v>45800</v>
          </cell>
          <cell r="F1962">
            <v>49500</v>
          </cell>
          <cell r="G1962">
            <v>53150</v>
          </cell>
          <cell r="H1962">
            <v>56800</v>
          </cell>
          <cell r="I1962">
            <v>60500</v>
          </cell>
        </row>
        <row r="1963">
          <cell r="A1963" t="str">
            <v>Freestone-TX201480</v>
          </cell>
          <cell r="B1963">
            <v>32700</v>
          </cell>
          <cell r="C1963">
            <v>37350</v>
          </cell>
          <cell r="D1963">
            <v>42000</v>
          </cell>
          <cell r="E1963">
            <v>46650</v>
          </cell>
          <cell r="F1963">
            <v>50400</v>
          </cell>
          <cell r="G1963">
            <v>54150</v>
          </cell>
          <cell r="H1963">
            <v>57850</v>
          </cell>
          <cell r="I1963">
            <v>61600</v>
          </cell>
        </row>
        <row r="1964">
          <cell r="A1964" t="str">
            <v>Frio-TX201480</v>
          </cell>
          <cell r="B1964">
            <v>28150</v>
          </cell>
          <cell r="C1964">
            <v>32150</v>
          </cell>
          <cell r="D1964">
            <v>36150</v>
          </cell>
          <cell r="E1964">
            <v>40150</v>
          </cell>
          <cell r="F1964">
            <v>43400</v>
          </cell>
          <cell r="G1964">
            <v>46600</v>
          </cell>
          <cell r="H1964">
            <v>49800</v>
          </cell>
          <cell r="I1964">
            <v>53000</v>
          </cell>
        </row>
        <row r="1965">
          <cell r="A1965" t="str">
            <v>Gaines-TX201480</v>
          </cell>
          <cell r="B1965">
            <v>30200</v>
          </cell>
          <cell r="C1965">
            <v>34500</v>
          </cell>
          <cell r="D1965">
            <v>38800</v>
          </cell>
          <cell r="E1965">
            <v>43100</v>
          </cell>
          <cell r="F1965">
            <v>46550</v>
          </cell>
          <cell r="G1965">
            <v>50000</v>
          </cell>
          <cell r="H1965">
            <v>53450</v>
          </cell>
          <cell r="I1965">
            <v>56900</v>
          </cell>
        </row>
        <row r="1966">
          <cell r="A1966" t="str">
            <v>Galveston-TX201480</v>
          </cell>
          <cell r="B1966">
            <v>37350</v>
          </cell>
          <cell r="C1966">
            <v>42650</v>
          </cell>
          <cell r="D1966">
            <v>48000</v>
          </cell>
          <cell r="E1966">
            <v>53300</v>
          </cell>
          <cell r="F1966">
            <v>57600</v>
          </cell>
          <cell r="G1966">
            <v>61850</v>
          </cell>
          <cell r="H1966">
            <v>66100</v>
          </cell>
          <cell r="I1966">
            <v>70400</v>
          </cell>
        </row>
        <row r="1967">
          <cell r="A1967" t="str">
            <v>Garza-TX201480</v>
          </cell>
          <cell r="B1967">
            <v>30050</v>
          </cell>
          <cell r="C1967">
            <v>34350</v>
          </cell>
          <cell r="D1967">
            <v>38650</v>
          </cell>
          <cell r="E1967">
            <v>42900</v>
          </cell>
          <cell r="F1967">
            <v>46350</v>
          </cell>
          <cell r="G1967">
            <v>49800</v>
          </cell>
          <cell r="H1967">
            <v>53200</v>
          </cell>
          <cell r="I1967">
            <v>56650</v>
          </cell>
        </row>
        <row r="1968">
          <cell r="A1968" t="str">
            <v>Gillespie-TX201480</v>
          </cell>
          <cell r="B1968">
            <v>36750</v>
          </cell>
          <cell r="C1968">
            <v>42000</v>
          </cell>
          <cell r="D1968">
            <v>47250</v>
          </cell>
          <cell r="E1968">
            <v>52500</v>
          </cell>
          <cell r="F1968">
            <v>56700</v>
          </cell>
          <cell r="G1968">
            <v>60900</v>
          </cell>
          <cell r="H1968">
            <v>65100</v>
          </cell>
          <cell r="I1968">
            <v>69300</v>
          </cell>
        </row>
        <row r="1969">
          <cell r="A1969" t="str">
            <v>Glasscock-TX201480</v>
          </cell>
          <cell r="B1969">
            <v>36900</v>
          </cell>
          <cell r="C1969">
            <v>42150</v>
          </cell>
          <cell r="D1969">
            <v>47400</v>
          </cell>
          <cell r="E1969">
            <v>52650</v>
          </cell>
          <cell r="F1969">
            <v>56900</v>
          </cell>
          <cell r="G1969">
            <v>61100</v>
          </cell>
          <cell r="H1969">
            <v>65300</v>
          </cell>
          <cell r="I1969">
            <v>69500</v>
          </cell>
        </row>
        <row r="1970">
          <cell r="A1970" t="str">
            <v>Goliad-TX201480</v>
          </cell>
          <cell r="B1970">
            <v>30350</v>
          </cell>
          <cell r="C1970">
            <v>34700</v>
          </cell>
          <cell r="D1970">
            <v>39050</v>
          </cell>
          <cell r="E1970">
            <v>43350</v>
          </cell>
          <cell r="F1970">
            <v>46850</v>
          </cell>
          <cell r="G1970">
            <v>50300</v>
          </cell>
          <cell r="H1970">
            <v>53800</v>
          </cell>
          <cell r="I1970">
            <v>57250</v>
          </cell>
        </row>
        <row r="1971">
          <cell r="A1971" t="str">
            <v>Gonzales-TX201480</v>
          </cell>
          <cell r="B1971">
            <v>28150</v>
          </cell>
          <cell r="C1971">
            <v>32150</v>
          </cell>
          <cell r="D1971">
            <v>36150</v>
          </cell>
          <cell r="E1971">
            <v>40150</v>
          </cell>
          <cell r="F1971">
            <v>43400</v>
          </cell>
          <cell r="G1971">
            <v>46600</v>
          </cell>
          <cell r="H1971">
            <v>49800</v>
          </cell>
          <cell r="I1971">
            <v>53000</v>
          </cell>
        </row>
        <row r="1972">
          <cell r="A1972" t="str">
            <v>Gray-TX201480</v>
          </cell>
          <cell r="B1972">
            <v>30950</v>
          </cell>
          <cell r="C1972">
            <v>35350</v>
          </cell>
          <cell r="D1972">
            <v>39750</v>
          </cell>
          <cell r="E1972">
            <v>44150</v>
          </cell>
          <cell r="F1972">
            <v>47700</v>
          </cell>
          <cell r="G1972">
            <v>51250</v>
          </cell>
          <cell r="H1972">
            <v>54750</v>
          </cell>
          <cell r="I1972">
            <v>58300</v>
          </cell>
        </row>
        <row r="1973">
          <cell r="A1973" t="str">
            <v>Grayson-TX201480</v>
          </cell>
          <cell r="B1973">
            <v>32900</v>
          </cell>
          <cell r="C1973">
            <v>37600</v>
          </cell>
          <cell r="D1973">
            <v>42300</v>
          </cell>
          <cell r="E1973">
            <v>46950</v>
          </cell>
          <cell r="F1973">
            <v>50750</v>
          </cell>
          <cell r="G1973">
            <v>54500</v>
          </cell>
          <cell r="H1973">
            <v>58250</v>
          </cell>
          <cell r="I1973">
            <v>62000</v>
          </cell>
        </row>
        <row r="1974">
          <cell r="A1974" t="str">
            <v>Gregg-TX201480</v>
          </cell>
          <cell r="B1974">
            <v>31000</v>
          </cell>
          <cell r="C1974">
            <v>35400</v>
          </cell>
          <cell r="D1974">
            <v>39850</v>
          </cell>
          <cell r="E1974">
            <v>44250</v>
          </cell>
          <cell r="F1974">
            <v>47800</v>
          </cell>
          <cell r="G1974">
            <v>51350</v>
          </cell>
          <cell r="H1974">
            <v>54900</v>
          </cell>
          <cell r="I1974">
            <v>58450</v>
          </cell>
        </row>
        <row r="1975">
          <cell r="A1975" t="str">
            <v>Grimes-TX201480</v>
          </cell>
          <cell r="B1975">
            <v>30150</v>
          </cell>
          <cell r="C1975">
            <v>34450</v>
          </cell>
          <cell r="D1975">
            <v>38750</v>
          </cell>
          <cell r="E1975">
            <v>43050</v>
          </cell>
          <cell r="F1975">
            <v>46500</v>
          </cell>
          <cell r="G1975">
            <v>49950</v>
          </cell>
          <cell r="H1975">
            <v>53400</v>
          </cell>
          <cell r="I1975">
            <v>56850</v>
          </cell>
        </row>
        <row r="1976">
          <cell r="A1976" t="str">
            <v>Guadalupe-TX201480</v>
          </cell>
          <cell r="B1976">
            <v>32950</v>
          </cell>
          <cell r="C1976">
            <v>37650</v>
          </cell>
          <cell r="D1976">
            <v>42350</v>
          </cell>
          <cell r="E1976">
            <v>47050</v>
          </cell>
          <cell r="F1976">
            <v>50850</v>
          </cell>
          <cell r="G1976">
            <v>54600</v>
          </cell>
          <cell r="H1976">
            <v>58350</v>
          </cell>
          <cell r="I1976">
            <v>62150</v>
          </cell>
        </row>
        <row r="1977">
          <cell r="A1977" t="str">
            <v>Hale-TX201480</v>
          </cell>
          <cell r="B1977">
            <v>28150</v>
          </cell>
          <cell r="C1977">
            <v>32150</v>
          </cell>
          <cell r="D1977">
            <v>36150</v>
          </cell>
          <cell r="E1977">
            <v>40150</v>
          </cell>
          <cell r="F1977">
            <v>43400</v>
          </cell>
          <cell r="G1977">
            <v>46600</v>
          </cell>
          <cell r="H1977">
            <v>49800</v>
          </cell>
          <cell r="I1977">
            <v>53000</v>
          </cell>
        </row>
        <row r="1978">
          <cell r="A1978" t="str">
            <v>Hall-TX201480</v>
          </cell>
          <cell r="B1978">
            <v>28150</v>
          </cell>
          <cell r="C1978">
            <v>32150</v>
          </cell>
          <cell r="D1978">
            <v>36150</v>
          </cell>
          <cell r="E1978">
            <v>40150</v>
          </cell>
          <cell r="F1978">
            <v>43400</v>
          </cell>
          <cell r="G1978">
            <v>46600</v>
          </cell>
          <cell r="H1978">
            <v>49800</v>
          </cell>
          <cell r="I1978">
            <v>53000</v>
          </cell>
        </row>
        <row r="1979">
          <cell r="A1979" t="str">
            <v>Hamilton-TX201480</v>
          </cell>
          <cell r="B1979">
            <v>30550</v>
          </cell>
          <cell r="C1979">
            <v>34900</v>
          </cell>
          <cell r="D1979">
            <v>39250</v>
          </cell>
          <cell r="E1979">
            <v>43600</v>
          </cell>
          <cell r="F1979">
            <v>47100</v>
          </cell>
          <cell r="G1979">
            <v>50600</v>
          </cell>
          <cell r="H1979">
            <v>54100</v>
          </cell>
          <cell r="I1979">
            <v>57600</v>
          </cell>
        </row>
        <row r="1980">
          <cell r="A1980" t="str">
            <v>Hansford-TX201480</v>
          </cell>
          <cell r="B1980">
            <v>34200</v>
          </cell>
          <cell r="C1980">
            <v>39100</v>
          </cell>
          <cell r="D1980">
            <v>44000</v>
          </cell>
          <cell r="E1980">
            <v>48850</v>
          </cell>
          <cell r="F1980">
            <v>52800</v>
          </cell>
          <cell r="G1980">
            <v>56700</v>
          </cell>
          <cell r="H1980">
            <v>60600</v>
          </cell>
          <cell r="I1980">
            <v>64500</v>
          </cell>
        </row>
        <row r="1981">
          <cell r="A1981" t="str">
            <v>Hardeman-TX201480</v>
          </cell>
          <cell r="B1981">
            <v>28150</v>
          </cell>
          <cell r="C1981">
            <v>32150</v>
          </cell>
          <cell r="D1981">
            <v>36150</v>
          </cell>
          <cell r="E1981">
            <v>40150</v>
          </cell>
          <cell r="F1981">
            <v>43400</v>
          </cell>
          <cell r="G1981">
            <v>46600</v>
          </cell>
          <cell r="H1981">
            <v>49800</v>
          </cell>
          <cell r="I1981">
            <v>53000</v>
          </cell>
        </row>
        <row r="1982">
          <cell r="A1982" t="str">
            <v>Hardin-TX201480</v>
          </cell>
          <cell r="B1982">
            <v>30200</v>
          </cell>
          <cell r="C1982">
            <v>34500</v>
          </cell>
          <cell r="D1982">
            <v>38800</v>
          </cell>
          <cell r="E1982">
            <v>43100</v>
          </cell>
          <cell r="F1982">
            <v>46550</v>
          </cell>
          <cell r="G1982">
            <v>50000</v>
          </cell>
          <cell r="H1982">
            <v>53450</v>
          </cell>
          <cell r="I1982">
            <v>56900</v>
          </cell>
        </row>
        <row r="1983">
          <cell r="A1983" t="str">
            <v>Harris-TX201480</v>
          </cell>
          <cell r="B1983">
            <v>37350</v>
          </cell>
          <cell r="C1983">
            <v>42650</v>
          </cell>
          <cell r="D1983">
            <v>48000</v>
          </cell>
          <cell r="E1983">
            <v>53300</v>
          </cell>
          <cell r="F1983">
            <v>57600</v>
          </cell>
          <cell r="G1983">
            <v>61850</v>
          </cell>
          <cell r="H1983">
            <v>66100</v>
          </cell>
          <cell r="I1983">
            <v>70400</v>
          </cell>
        </row>
        <row r="1984">
          <cell r="A1984" t="str">
            <v>Harrison-TX201480</v>
          </cell>
          <cell r="B1984">
            <v>30600</v>
          </cell>
          <cell r="C1984">
            <v>35000</v>
          </cell>
          <cell r="D1984">
            <v>39350</v>
          </cell>
          <cell r="E1984">
            <v>43700</v>
          </cell>
          <cell r="F1984">
            <v>47200</v>
          </cell>
          <cell r="G1984">
            <v>50700</v>
          </cell>
          <cell r="H1984">
            <v>54200</v>
          </cell>
          <cell r="I1984">
            <v>57700</v>
          </cell>
        </row>
        <row r="1985">
          <cell r="A1985" t="str">
            <v>Hartley-TX201480</v>
          </cell>
          <cell r="B1985">
            <v>44250</v>
          </cell>
          <cell r="C1985">
            <v>50600</v>
          </cell>
          <cell r="D1985">
            <v>56900</v>
          </cell>
          <cell r="E1985">
            <v>63200</v>
          </cell>
          <cell r="F1985">
            <v>68300</v>
          </cell>
          <cell r="G1985">
            <v>73350</v>
          </cell>
          <cell r="H1985">
            <v>78400</v>
          </cell>
          <cell r="I1985">
            <v>83450</v>
          </cell>
        </row>
        <row r="1986">
          <cell r="A1986" t="str">
            <v>Haskell-TX201480</v>
          </cell>
          <cell r="B1986">
            <v>28850</v>
          </cell>
          <cell r="C1986">
            <v>33000</v>
          </cell>
          <cell r="D1986">
            <v>37100</v>
          </cell>
          <cell r="E1986">
            <v>41200</v>
          </cell>
          <cell r="F1986">
            <v>44500</v>
          </cell>
          <cell r="G1986">
            <v>47800</v>
          </cell>
          <cell r="H1986">
            <v>51100</v>
          </cell>
          <cell r="I1986">
            <v>54400</v>
          </cell>
        </row>
        <row r="1987">
          <cell r="A1987" t="str">
            <v>Hays-TX201480</v>
          </cell>
          <cell r="B1987">
            <v>42250</v>
          </cell>
          <cell r="C1987">
            <v>48250</v>
          </cell>
          <cell r="D1987">
            <v>54300</v>
          </cell>
          <cell r="E1987">
            <v>60300</v>
          </cell>
          <cell r="F1987">
            <v>65150</v>
          </cell>
          <cell r="G1987">
            <v>69950</v>
          </cell>
          <cell r="H1987">
            <v>74800</v>
          </cell>
          <cell r="I1987">
            <v>79600</v>
          </cell>
        </row>
        <row r="1988">
          <cell r="A1988" t="str">
            <v>Hemphill-TX201480</v>
          </cell>
          <cell r="B1988">
            <v>36550</v>
          </cell>
          <cell r="C1988">
            <v>41750</v>
          </cell>
          <cell r="D1988">
            <v>46950</v>
          </cell>
          <cell r="E1988">
            <v>52150</v>
          </cell>
          <cell r="F1988">
            <v>56350</v>
          </cell>
          <cell r="G1988">
            <v>60500</v>
          </cell>
          <cell r="H1988">
            <v>64700</v>
          </cell>
          <cell r="I1988">
            <v>68850</v>
          </cell>
        </row>
        <row r="1989">
          <cell r="A1989" t="str">
            <v>Henderson-TX201480</v>
          </cell>
          <cell r="B1989">
            <v>28300</v>
          </cell>
          <cell r="C1989">
            <v>32350</v>
          </cell>
          <cell r="D1989">
            <v>36400</v>
          </cell>
          <cell r="E1989">
            <v>40400</v>
          </cell>
          <cell r="F1989">
            <v>43650</v>
          </cell>
          <cell r="G1989">
            <v>46900</v>
          </cell>
          <cell r="H1989">
            <v>50100</v>
          </cell>
          <cell r="I1989">
            <v>53350</v>
          </cell>
        </row>
        <row r="1990">
          <cell r="A1990" t="str">
            <v>Hidalgo-TX201480</v>
          </cell>
          <cell r="B1990">
            <v>28150</v>
          </cell>
          <cell r="C1990">
            <v>32150</v>
          </cell>
          <cell r="D1990">
            <v>36150</v>
          </cell>
          <cell r="E1990">
            <v>40150</v>
          </cell>
          <cell r="F1990">
            <v>43400</v>
          </cell>
          <cell r="G1990">
            <v>46600</v>
          </cell>
          <cell r="H1990">
            <v>49800</v>
          </cell>
          <cell r="I1990">
            <v>53000</v>
          </cell>
        </row>
        <row r="1991">
          <cell r="A1991" t="str">
            <v>Hill-TX201480</v>
          </cell>
          <cell r="B1991">
            <v>30200</v>
          </cell>
          <cell r="C1991">
            <v>34500</v>
          </cell>
          <cell r="D1991">
            <v>38800</v>
          </cell>
          <cell r="E1991">
            <v>43100</v>
          </cell>
          <cell r="F1991">
            <v>46550</v>
          </cell>
          <cell r="G1991">
            <v>50000</v>
          </cell>
          <cell r="H1991">
            <v>53450</v>
          </cell>
          <cell r="I1991">
            <v>56900</v>
          </cell>
        </row>
        <row r="1992">
          <cell r="A1992" t="str">
            <v>Hockley-TX201480</v>
          </cell>
          <cell r="B1992">
            <v>31550</v>
          </cell>
          <cell r="C1992">
            <v>36050</v>
          </cell>
          <cell r="D1992">
            <v>40550</v>
          </cell>
          <cell r="E1992">
            <v>45050</v>
          </cell>
          <cell r="F1992">
            <v>48700</v>
          </cell>
          <cell r="G1992">
            <v>52300</v>
          </cell>
          <cell r="H1992">
            <v>55900</v>
          </cell>
          <cell r="I1992">
            <v>59500</v>
          </cell>
        </row>
        <row r="1993">
          <cell r="A1993" t="str">
            <v>Hood-TX201480</v>
          </cell>
          <cell r="B1993">
            <v>37200</v>
          </cell>
          <cell r="C1993">
            <v>42500</v>
          </cell>
          <cell r="D1993">
            <v>47800</v>
          </cell>
          <cell r="E1993">
            <v>53100</v>
          </cell>
          <cell r="F1993">
            <v>57350</v>
          </cell>
          <cell r="G1993">
            <v>61600</v>
          </cell>
          <cell r="H1993">
            <v>65850</v>
          </cell>
          <cell r="I1993">
            <v>70100</v>
          </cell>
        </row>
        <row r="1994">
          <cell r="A1994" t="str">
            <v>Hopkins-TX201480</v>
          </cell>
          <cell r="B1994">
            <v>30750</v>
          </cell>
          <cell r="C1994">
            <v>35150</v>
          </cell>
          <cell r="D1994">
            <v>39550</v>
          </cell>
          <cell r="E1994">
            <v>43900</v>
          </cell>
          <cell r="F1994">
            <v>47450</v>
          </cell>
          <cell r="G1994">
            <v>50950</v>
          </cell>
          <cell r="H1994">
            <v>54450</v>
          </cell>
          <cell r="I1994">
            <v>57950</v>
          </cell>
        </row>
        <row r="1995">
          <cell r="A1995" t="str">
            <v>Houston-TX201480</v>
          </cell>
          <cell r="B1995">
            <v>28150</v>
          </cell>
          <cell r="C1995">
            <v>32150</v>
          </cell>
          <cell r="D1995">
            <v>36150</v>
          </cell>
          <cell r="E1995">
            <v>40150</v>
          </cell>
          <cell r="F1995">
            <v>43400</v>
          </cell>
          <cell r="G1995">
            <v>46600</v>
          </cell>
          <cell r="H1995">
            <v>49800</v>
          </cell>
          <cell r="I1995">
            <v>53000</v>
          </cell>
        </row>
        <row r="1996">
          <cell r="A1996" t="str">
            <v>Howard-TX201480</v>
          </cell>
          <cell r="B1996">
            <v>31050</v>
          </cell>
          <cell r="C1996">
            <v>35450</v>
          </cell>
          <cell r="D1996">
            <v>39900</v>
          </cell>
          <cell r="E1996">
            <v>44300</v>
          </cell>
          <cell r="F1996">
            <v>47850</v>
          </cell>
          <cell r="G1996">
            <v>51400</v>
          </cell>
          <cell r="H1996">
            <v>54950</v>
          </cell>
          <cell r="I1996">
            <v>58500</v>
          </cell>
        </row>
        <row r="1997">
          <cell r="A1997" t="str">
            <v>Hudspeth-TX201480</v>
          </cell>
          <cell r="B1997">
            <v>28150</v>
          </cell>
          <cell r="C1997">
            <v>32150</v>
          </cell>
          <cell r="D1997">
            <v>36150</v>
          </cell>
          <cell r="E1997">
            <v>40150</v>
          </cell>
          <cell r="F1997">
            <v>43400</v>
          </cell>
          <cell r="G1997">
            <v>46600</v>
          </cell>
          <cell r="H1997">
            <v>49800</v>
          </cell>
          <cell r="I1997">
            <v>53000</v>
          </cell>
        </row>
        <row r="1998">
          <cell r="A1998" t="str">
            <v>Hunt-TX201480</v>
          </cell>
          <cell r="B1998">
            <v>38050</v>
          </cell>
          <cell r="C1998">
            <v>43450</v>
          </cell>
          <cell r="D1998">
            <v>48900</v>
          </cell>
          <cell r="E1998">
            <v>54300</v>
          </cell>
          <cell r="F1998">
            <v>58650</v>
          </cell>
          <cell r="G1998">
            <v>63000</v>
          </cell>
          <cell r="H1998">
            <v>67350</v>
          </cell>
          <cell r="I1998">
            <v>71700</v>
          </cell>
        </row>
        <row r="1999">
          <cell r="A1999" t="str">
            <v>Hutchinson-TX201480</v>
          </cell>
          <cell r="B1999">
            <v>31150</v>
          </cell>
          <cell r="C1999">
            <v>35600</v>
          </cell>
          <cell r="D1999">
            <v>40050</v>
          </cell>
          <cell r="E1999">
            <v>44500</v>
          </cell>
          <cell r="F1999">
            <v>48100</v>
          </cell>
          <cell r="G1999">
            <v>51650</v>
          </cell>
          <cell r="H1999">
            <v>55200</v>
          </cell>
          <cell r="I1999">
            <v>58750</v>
          </cell>
        </row>
        <row r="2000">
          <cell r="A2000" t="str">
            <v>Irion-TX201480</v>
          </cell>
          <cell r="B2000">
            <v>31450</v>
          </cell>
          <cell r="C2000">
            <v>35950</v>
          </cell>
          <cell r="D2000">
            <v>40450</v>
          </cell>
          <cell r="E2000">
            <v>44900</v>
          </cell>
          <cell r="F2000">
            <v>48500</v>
          </cell>
          <cell r="G2000">
            <v>52100</v>
          </cell>
          <cell r="H2000">
            <v>55700</v>
          </cell>
          <cell r="I2000">
            <v>59300</v>
          </cell>
        </row>
        <row r="2001">
          <cell r="A2001" t="str">
            <v>Jack-TX201480</v>
          </cell>
          <cell r="B2001">
            <v>32400</v>
          </cell>
          <cell r="C2001">
            <v>37000</v>
          </cell>
          <cell r="D2001">
            <v>41650</v>
          </cell>
          <cell r="E2001">
            <v>46250</v>
          </cell>
          <cell r="F2001">
            <v>49950</v>
          </cell>
          <cell r="G2001">
            <v>53650</v>
          </cell>
          <cell r="H2001">
            <v>57350</v>
          </cell>
          <cell r="I2001">
            <v>61050</v>
          </cell>
        </row>
        <row r="2002">
          <cell r="A2002" t="str">
            <v>Jackson-TX201480</v>
          </cell>
          <cell r="B2002">
            <v>35700</v>
          </cell>
          <cell r="C2002">
            <v>40800</v>
          </cell>
          <cell r="D2002">
            <v>45900</v>
          </cell>
          <cell r="E2002">
            <v>50950</v>
          </cell>
          <cell r="F2002">
            <v>55050</v>
          </cell>
          <cell r="G2002">
            <v>59150</v>
          </cell>
          <cell r="H2002">
            <v>63200</v>
          </cell>
          <cell r="I2002">
            <v>67300</v>
          </cell>
        </row>
        <row r="2003">
          <cell r="A2003" t="str">
            <v>Jasper-TX201480</v>
          </cell>
          <cell r="B2003">
            <v>28150</v>
          </cell>
          <cell r="C2003">
            <v>32150</v>
          </cell>
          <cell r="D2003">
            <v>36150</v>
          </cell>
          <cell r="E2003">
            <v>40150</v>
          </cell>
          <cell r="F2003">
            <v>43400</v>
          </cell>
          <cell r="G2003">
            <v>46600</v>
          </cell>
          <cell r="H2003">
            <v>49800</v>
          </cell>
          <cell r="I2003">
            <v>53000</v>
          </cell>
        </row>
        <row r="2004">
          <cell r="A2004" t="str">
            <v>Jeff Davis-TX201480</v>
          </cell>
          <cell r="B2004">
            <v>30350</v>
          </cell>
          <cell r="C2004">
            <v>34700</v>
          </cell>
          <cell r="D2004">
            <v>39050</v>
          </cell>
          <cell r="E2004">
            <v>43350</v>
          </cell>
          <cell r="F2004">
            <v>46850</v>
          </cell>
          <cell r="G2004">
            <v>50300</v>
          </cell>
          <cell r="H2004">
            <v>53800</v>
          </cell>
          <cell r="I2004">
            <v>57250</v>
          </cell>
        </row>
        <row r="2005">
          <cell r="A2005" t="str">
            <v>Jefferson-TX201480</v>
          </cell>
          <cell r="B2005">
            <v>30200</v>
          </cell>
          <cell r="C2005">
            <v>34500</v>
          </cell>
          <cell r="D2005">
            <v>38800</v>
          </cell>
          <cell r="E2005">
            <v>43100</v>
          </cell>
          <cell r="F2005">
            <v>46550</v>
          </cell>
          <cell r="G2005">
            <v>50000</v>
          </cell>
          <cell r="H2005">
            <v>53450</v>
          </cell>
          <cell r="I2005">
            <v>56900</v>
          </cell>
        </row>
        <row r="2006">
          <cell r="A2006" t="str">
            <v>Jim Hogg-TX201480</v>
          </cell>
          <cell r="B2006">
            <v>28150</v>
          </cell>
          <cell r="C2006">
            <v>32150</v>
          </cell>
          <cell r="D2006">
            <v>36150</v>
          </cell>
          <cell r="E2006">
            <v>40150</v>
          </cell>
          <cell r="F2006">
            <v>43400</v>
          </cell>
          <cell r="G2006">
            <v>46600</v>
          </cell>
          <cell r="H2006">
            <v>49800</v>
          </cell>
          <cell r="I2006">
            <v>53000</v>
          </cell>
        </row>
        <row r="2007">
          <cell r="A2007" t="str">
            <v>Jim Wells-TX201480</v>
          </cell>
          <cell r="B2007">
            <v>28150</v>
          </cell>
          <cell r="C2007">
            <v>32150</v>
          </cell>
          <cell r="D2007">
            <v>36150</v>
          </cell>
          <cell r="E2007">
            <v>40150</v>
          </cell>
          <cell r="F2007">
            <v>43400</v>
          </cell>
          <cell r="G2007">
            <v>46600</v>
          </cell>
          <cell r="H2007">
            <v>49800</v>
          </cell>
          <cell r="I2007">
            <v>53000</v>
          </cell>
        </row>
        <row r="2008">
          <cell r="A2008" t="str">
            <v>Johnson-TX201480</v>
          </cell>
          <cell r="B2008">
            <v>36900</v>
          </cell>
          <cell r="C2008">
            <v>42150</v>
          </cell>
          <cell r="D2008">
            <v>47400</v>
          </cell>
          <cell r="E2008">
            <v>52650</v>
          </cell>
          <cell r="F2008">
            <v>56900</v>
          </cell>
          <cell r="G2008">
            <v>61100</v>
          </cell>
          <cell r="H2008">
            <v>65300</v>
          </cell>
          <cell r="I2008">
            <v>69500</v>
          </cell>
        </row>
        <row r="2009">
          <cell r="A2009" t="str">
            <v>Jones-TX201480</v>
          </cell>
          <cell r="B2009">
            <v>29400</v>
          </cell>
          <cell r="C2009">
            <v>33600</v>
          </cell>
          <cell r="D2009">
            <v>37800</v>
          </cell>
          <cell r="E2009">
            <v>42000</v>
          </cell>
          <cell r="F2009">
            <v>45400</v>
          </cell>
          <cell r="G2009">
            <v>48750</v>
          </cell>
          <cell r="H2009">
            <v>52100</v>
          </cell>
          <cell r="I2009">
            <v>55450</v>
          </cell>
        </row>
        <row r="2010">
          <cell r="A2010" t="str">
            <v>Karnes-TX201480</v>
          </cell>
          <cell r="B2010">
            <v>29900</v>
          </cell>
          <cell r="C2010">
            <v>34200</v>
          </cell>
          <cell r="D2010">
            <v>38450</v>
          </cell>
          <cell r="E2010">
            <v>42700</v>
          </cell>
          <cell r="F2010">
            <v>46150</v>
          </cell>
          <cell r="G2010">
            <v>49550</v>
          </cell>
          <cell r="H2010">
            <v>52950</v>
          </cell>
          <cell r="I2010">
            <v>56400</v>
          </cell>
        </row>
        <row r="2011">
          <cell r="A2011" t="str">
            <v>Kaufman-TX201480</v>
          </cell>
          <cell r="B2011">
            <v>38050</v>
          </cell>
          <cell r="C2011">
            <v>43450</v>
          </cell>
          <cell r="D2011">
            <v>48900</v>
          </cell>
          <cell r="E2011">
            <v>54300</v>
          </cell>
          <cell r="F2011">
            <v>58650</v>
          </cell>
          <cell r="G2011">
            <v>63000</v>
          </cell>
          <cell r="H2011">
            <v>67350</v>
          </cell>
          <cell r="I2011">
            <v>71700</v>
          </cell>
        </row>
        <row r="2012">
          <cell r="A2012" t="str">
            <v>Kendall-TX201480</v>
          </cell>
          <cell r="B2012">
            <v>44750</v>
          </cell>
          <cell r="C2012">
            <v>51150</v>
          </cell>
          <cell r="D2012">
            <v>57550</v>
          </cell>
          <cell r="E2012">
            <v>63900</v>
          </cell>
          <cell r="F2012">
            <v>69050</v>
          </cell>
          <cell r="G2012">
            <v>74150</v>
          </cell>
          <cell r="H2012">
            <v>79250</v>
          </cell>
          <cell r="I2012">
            <v>84350</v>
          </cell>
        </row>
        <row r="2013">
          <cell r="A2013" t="str">
            <v>Kenedy-TX201480</v>
          </cell>
          <cell r="B2013">
            <v>30350</v>
          </cell>
          <cell r="C2013">
            <v>34700</v>
          </cell>
          <cell r="D2013">
            <v>39050</v>
          </cell>
          <cell r="E2013">
            <v>43350</v>
          </cell>
          <cell r="F2013">
            <v>46850</v>
          </cell>
          <cell r="G2013">
            <v>50300</v>
          </cell>
          <cell r="H2013">
            <v>53800</v>
          </cell>
          <cell r="I2013">
            <v>57250</v>
          </cell>
        </row>
        <row r="2014">
          <cell r="A2014" t="str">
            <v>Kent-TX201480</v>
          </cell>
          <cell r="B2014">
            <v>30350</v>
          </cell>
          <cell r="C2014">
            <v>34700</v>
          </cell>
          <cell r="D2014">
            <v>39050</v>
          </cell>
          <cell r="E2014">
            <v>43350</v>
          </cell>
          <cell r="F2014">
            <v>46850</v>
          </cell>
          <cell r="G2014">
            <v>50300</v>
          </cell>
          <cell r="H2014">
            <v>53800</v>
          </cell>
          <cell r="I2014">
            <v>57250</v>
          </cell>
        </row>
        <row r="2015">
          <cell r="A2015" t="str">
            <v>Kerr-TX201480</v>
          </cell>
          <cell r="B2015">
            <v>32700</v>
          </cell>
          <cell r="C2015">
            <v>37400</v>
          </cell>
          <cell r="D2015">
            <v>42050</v>
          </cell>
          <cell r="E2015">
            <v>46700</v>
          </cell>
          <cell r="F2015">
            <v>50450</v>
          </cell>
          <cell r="G2015">
            <v>54200</v>
          </cell>
          <cell r="H2015">
            <v>57950</v>
          </cell>
          <cell r="I2015">
            <v>61650</v>
          </cell>
        </row>
        <row r="2016">
          <cell r="A2016" t="str">
            <v>Kimble-TX201480</v>
          </cell>
          <cell r="B2016">
            <v>28800</v>
          </cell>
          <cell r="C2016">
            <v>32900</v>
          </cell>
          <cell r="D2016">
            <v>37000</v>
          </cell>
          <cell r="E2016">
            <v>41100</v>
          </cell>
          <cell r="F2016">
            <v>44400</v>
          </cell>
          <cell r="G2016">
            <v>47700</v>
          </cell>
          <cell r="H2016">
            <v>51000</v>
          </cell>
          <cell r="I2016">
            <v>54300</v>
          </cell>
        </row>
        <row r="2017">
          <cell r="A2017" t="str">
            <v>King-TX201480</v>
          </cell>
          <cell r="B2017">
            <v>31650</v>
          </cell>
          <cell r="C2017">
            <v>36200</v>
          </cell>
          <cell r="D2017">
            <v>40700</v>
          </cell>
          <cell r="E2017">
            <v>45200</v>
          </cell>
          <cell r="F2017">
            <v>48850</v>
          </cell>
          <cell r="G2017">
            <v>52450</v>
          </cell>
          <cell r="H2017">
            <v>56050</v>
          </cell>
          <cell r="I2017">
            <v>59700</v>
          </cell>
        </row>
        <row r="2018">
          <cell r="A2018" t="str">
            <v>Kinney-TX201480</v>
          </cell>
          <cell r="B2018">
            <v>28150</v>
          </cell>
          <cell r="C2018">
            <v>32150</v>
          </cell>
          <cell r="D2018">
            <v>36150</v>
          </cell>
          <cell r="E2018">
            <v>40150</v>
          </cell>
          <cell r="F2018">
            <v>43400</v>
          </cell>
          <cell r="G2018">
            <v>46600</v>
          </cell>
          <cell r="H2018">
            <v>49800</v>
          </cell>
          <cell r="I2018">
            <v>53000</v>
          </cell>
        </row>
        <row r="2019">
          <cell r="A2019" t="str">
            <v>Kleberg-TX201480</v>
          </cell>
          <cell r="B2019">
            <v>28300</v>
          </cell>
          <cell r="C2019">
            <v>32350</v>
          </cell>
          <cell r="D2019">
            <v>36400</v>
          </cell>
          <cell r="E2019">
            <v>40400</v>
          </cell>
          <cell r="F2019">
            <v>43650</v>
          </cell>
          <cell r="G2019">
            <v>46900</v>
          </cell>
          <cell r="H2019">
            <v>50100</v>
          </cell>
          <cell r="I2019">
            <v>53350</v>
          </cell>
        </row>
        <row r="2020">
          <cell r="A2020" t="str">
            <v>Knox-TX201480</v>
          </cell>
          <cell r="B2020">
            <v>28150</v>
          </cell>
          <cell r="C2020">
            <v>32150</v>
          </cell>
          <cell r="D2020">
            <v>36150</v>
          </cell>
          <cell r="E2020">
            <v>40150</v>
          </cell>
          <cell r="F2020">
            <v>43400</v>
          </cell>
          <cell r="G2020">
            <v>46600</v>
          </cell>
          <cell r="H2020">
            <v>49800</v>
          </cell>
          <cell r="I2020">
            <v>53000</v>
          </cell>
        </row>
        <row r="2021">
          <cell r="A2021" t="str">
            <v>Lamar-TX201480</v>
          </cell>
          <cell r="B2021">
            <v>29400</v>
          </cell>
          <cell r="C2021">
            <v>33600</v>
          </cell>
          <cell r="D2021">
            <v>37800</v>
          </cell>
          <cell r="E2021">
            <v>42000</v>
          </cell>
          <cell r="F2021">
            <v>45400</v>
          </cell>
          <cell r="G2021">
            <v>48750</v>
          </cell>
          <cell r="H2021">
            <v>52100</v>
          </cell>
          <cell r="I2021">
            <v>55450</v>
          </cell>
        </row>
        <row r="2022">
          <cell r="A2022" t="str">
            <v>Lamb-TX201480</v>
          </cell>
          <cell r="B2022">
            <v>28150</v>
          </cell>
          <cell r="C2022">
            <v>32150</v>
          </cell>
          <cell r="D2022">
            <v>36150</v>
          </cell>
          <cell r="E2022">
            <v>40150</v>
          </cell>
          <cell r="F2022">
            <v>43400</v>
          </cell>
          <cell r="G2022">
            <v>46600</v>
          </cell>
          <cell r="H2022">
            <v>49800</v>
          </cell>
          <cell r="I2022">
            <v>53000</v>
          </cell>
        </row>
        <row r="2023">
          <cell r="A2023" t="str">
            <v>Lampasas-TX201480</v>
          </cell>
          <cell r="B2023">
            <v>33150</v>
          </cell>
          <cell r="C2023">
            <v>37850</v>
          </cell>
          <cell r="D2023">
            <v>42600</v>
          </cell>
          <cell r="E2023">
            <v>47300</v>
          </cell>
          <cell r="F2023">
            <v>51100</v>
          </cell>
          <cell r="G2023">
            <v>54900</v>
          </cell>
          <cell r="H2023">
            <v>58700</v>
          </cell>
          <cell r="I2023">
            <v>62450</v>
          </cell>
        </row>
        <row r="2024">
          <cell r="A2024" t="str">
            <v>La Salle-TX201480</v>
          </cell>
          <cell r="B2024">
            <v>28150</v>
          </cell>
          <cell r="C2024">
            <v>32150</v>
          </cell>
          <cell r="D2024">
            <v>36150</v>
          </cell>
          <cell r="E2024">
            <v>40150</v>
          </cell>
          <cell r="F2024">
            <v>43400</v>
          </cell>
          <cell r="G2024">
            <v>46600</v>
          </cell>
          <cell r="H2024">
            <v>49800</v>
          </cell>
          <cell r="I2024">
            <v>53000</v>
          </cell>
        </row>
        <row r="2025">
          <cell r="A2025" t="str">
            <v>Lavaca-TX201480</v>
          </cell>
          <cell r="B2025">
            <v>31750</v>
          </cell>
          <cell r="C2025">
            <v>36250</v>
          </cell>
          <cell r="D2025">
            <v>40800</v>
          </cell>
          <cell r="E2025">
            <v>45300</v>
          </cell>
          <cell r="F2025">
            <v>48950</v>
          </cell>
          <cell r="G2025">
            <v>52550</v>
          </cell>
          <cell r="H2025">
            <v>56200</v>
          </cell>
          <cell r="I2025">
            <v>59800</v>
          </cell>
        </row>
        <row r="2026">
          <cell r="A2026" t="str">
            <v>Lee-TX201480</v>
          </cell>
          <cell r="B2026">
            <v>34750</v>
          </cell>
          <cell r="C2026">
            <v>39700</v>
          </cell>
          <cell r="D2026">
            <v>44650</v>
          </cell>
          <cell r="E2026">
            <v>49600</v>
          </cell>
          <cell r="F2026">
            <v>53600</v>
          </cell>
          <cell r="G2026">
            <v>57550</v>
          </cell>
          <cell r="H2026">
            <v>61550</v>
          </cell>
          <cell r="I2026">
            <v>65500</v>
          </cell>
        </row>
        <row r="2027">
          <cell r="A2027" t="str">
            <v>Leon-TX201480</v>
          </cell>
          <cell r="B2027">
            <v>30600</v>
          </cell>
          <cell r="C2027">
            <v>35000</v>
          </cell>
          <cell r="D2027">
            <v>39350</v>
          </cell>
          <cell r="E2027">
            <v>43700</v>
          </cell>
          <cell r="F2027">
            <v>47200</v>
          </cell>
          <cell r="G2027">
            <v>50700</v>
          </cell>
          <cell r="H2027">
            <v>54200</v>
          </cell>
          <cell r="I2027">
            <v>57700</v>
          </cell>
        </row>
        <row r="2028">
          <cell r="A2028" t="str">
            <v>Liberty-TX201480</v>
          </cell>
          <cell r="B2028">
            <v>37350</v>
          </cell>
          <cell r="C2028">
            <v>42650</v>
          </cell>
          <cell r="D2028">
            <v>48000</v>
          </cell>
          <cell r="E2028">
            <v>53300</v>
          </cell>
          <cell r="F2028">
            <v>57600</v>
          </cell>
          <cell r="G2028">
            <v>61850</v>
          </cell>
          <cell r="H2028">
            <v>66100</v>
          </cell>
          <cell r="I2028">
            <v>70400</v>
          </cell>
        </row>
        <row r="2029">
          <cell r="A2029" t="str">
            <v>Limestone-TX201480</v>
          </cell>
          <cell r="B2029">
            <v>31100</v>
          </cell>
          <cell r="C2029">
            <v>35550</v>
          </cell>
          <cell r="D2029">
            <v>40000</v>
          </cell>
          <cell r="E2029">
            <v>44400</v>
          </cell>
          <cell r="F2029">
            <v>48000</v>
          </cell>
          <cell r="G2029">
            <v>51550</v>
          </cell>
          <cell r="H2029">
            <v>55100</v>
          </cell>
          <cell r="I2029">
            <v>58650</v>
          </cell>
        </row>
        <row r="2030">
          <cell r="A2030" t="str">
            <v>Lipscomb-TX201480</v>
          </cell>
          <cell r="B2030">
            <v>34100</v>
          </cell>
          <cell r="C2030">
            <v>38950</v>
          </cell>
          <cell r="D2030">
            <v>43800</v>
          </cell>
          <cell r="E2030">
            <v>48650</v>
          </cell>
          <cell r="F2030">
            <v>52550</v>
          </cell>
          <cell r="G2030">
            <v>56450</v>
          </cell>
          <cell r="H2030">
            <v>60350</v>
          </cell>
          <cell r="I2030">
            <v>64250</v>
          </cell>
        </row>
        <row r="2031">
          <cell r="A2031" t="str">
            <v>Live Oak-TX201480</v>
          </cell>
          <cell r="B2031">
            <v>30450</v>
          </cell>
          <cell r="C2031">
            <v>34800</v>
          </cell>
          <cell r="D2031">
            <v>39150</v>
          </cell>
          <cell r="E2031">
            <v>43450</v>
          </cell>
          <cell r="F2031">
            <v>46950</v>
          </cell>
          <cell r="G2031">
            <v>50450</v>
          </cell>
          <cell r="H2031">
            <v>53900</v>
          </cell>
          <cell r="I2031">
            <v>57400</v>
          </cell>
        </row>
        <row r="2032">
          <cell r="A2032" t="str">
            <v>Llano-TX201480</v>
          </cell>
          <cell r="B2032">
            <v>33050</v>
          </cell>
          <cell r="C2032">
            <v>37750</v>
          </cell>
          <cell r="D2032">
            <v>42450</v>
          </cell>
          <cell r="E2032">
            <v>47150</v>
          </cell>
          <cell r="F2032">
            <v>50950</v>
          </cell>
          <cell r="G2032">
            <v>54700</v>
          </cell>
          <cell r="H2032">
            <v>58500</v>
          </cell>
          <cell r="I2032">
            <v>62250</v>
          </cell>
        </row>
        <row r="2033">
          <cell r="A2033" t="str">
            <v>Loving-TX201480</v>
          </cell>
          <cell r="B2033">
            <v>44450</v>
          </cell>
          <cell r="C2033">
            <v>50800</v>
          </cell>
          <cell r="D2033">
            <v>57150</v>
          </cell>
          <cell r="E2033">
            <v>63450</v>
          </cell>
          <cell r="F2033">
            <v>68550</v>
          </cell>
          <cell r="G2033">
            <v>73650</v>
          </cell>
          <cell r="H2033">
            <v>78700</v>
          </cell>
          <cell r="I2033">
            <v>83800</v>
          </cell>
        </row>
        <row r="2034">
          <cell r="A2034" t="str">
            <v>Lubbock-TX201480</v>
          </cell>
          <cell r="B2034">
            <v>33000</v>
          </cell>
          <cell r="C2034">
            <v>37700</v>
          </cell>
          <cell r="D2034">
            <v>42400</v>
          </cell>
          <cell r="E2034">
            <v>47100</v>
          </cell>
          <cell r="F2034">
            <v>50900</v>
          </cell>
          <cell r="G2034">
            <v>54650</v>
          </cell>
          <cell r="H2034">
            <v>58450</v>
          </cell>
          <cell r="I2034">
            <v>62200</v>
          </cell>
        </row>
        <row r="2035">
          <cell r="A2035" t="str">
            <v>Lynn-TX201480</v>
          </cell>
          <cell r="B2035">
            <v>28950</v>
          </cell>
          <cell r="C2035">
            <v>33100</v>
          </cell>
          <cell r="D2035">
            <v>37250</v>
          </cell>
          <cell r="E2035">
            <v>41350</v>
          </cell>
          <cell r="F2035">
            <v>44700</v>
          </cell>
          <cell r="G2035">
            <v>48000</v>
          </cell>
          <cell r="H2035">
            <v>51300</v>
          </cell>
          <cell r="I2035">
            <v>54600</v>
          </cell>
        </row>
        <row r="2036">
          <cell r="A2036" t="str">
            <v>McCulloch-TX201480</v>
          </cell>
          <cell r="B2036">
            <v>28150</v>
          </cell>
          <cell r="C2036">
            <v>32150</v>
          </cell>
          <cell r="D2036">
            <v>36150</v>
          </cell>
          <cell r="E2036">
            <v>40150</v>
          </cell>
          <cell r="F2036">
            <v>43400</v>
          </cell>
          <cell r="G2036">
            <v>46600</v>
          </cell>
          <cell r="H2036">
            <v>49800</v>
          </cell>
          <cell r="I2036">
            <v>53000</v>
          </cell>
        </row>
        <row r="2037">
          <cell r="A2037" t="str">
            <v>McLennan-TX201480</v>
          </cell>
          <cell r="B2037">
            <v>28950</v>
          </cell>
          <cell r="C2037">
            <v>33100</v>
          </cell>
          <cell r="D2037">
            <v>37250</v>
          </cell>
          <cell r="E2037">
            <v>41350</v>
          </cell>
          <cell r="F2037">
            <v>44700</v>
          </cell>
          <cell r="G2037">
            <v>48000</v>
          </cell>
          <cell r="H2037">
            <v>51300</v>
          </cell>
          <cell r="I2037">
            <v>54600</v>
          </cell>
        </row>
        <row r="2038">
          <cell r="A2038" t="str">
            <v>McMullen-TX201480</v>
          </cell>
          <cell r="B2038">
            <v>28400</v>
          </cell>
          <cell r="C2038">
            <v>32450</v>
          </cell>
          <cell r="D2038">
            <v>36500</v>
          </cell>
          <cell r="E2038">
            <v>40550</v>
          </cell>
          <cell r="F2038">
            <v>43800</v>
          </cell>
          <cell r="G2038">
            <v>47050</v>
          </cell>
          <cell r="H2038">
            <v>50300</v>
          </cell>
          <cell r="I2038">
            <v>53550</v>
          </cell>
        </row>
        <row r="2039">
          <cell r="A2039" t="str">
            <v>Madison-TX201480</v>
          </cell>
          <cell r="B2039">
            <v>28150</v>
          </cell>
          <cell r="C2039">
            <v>32150</v>
          </cell>
          <cell r="D2039">
            <v>36150</v>
          </cell>
          <cell r="E2039">
            <v>40150</v>
          </cell>
          <cell r="F2039">
            <v>43400</v>
          </cell>
          <cell r="G2039">
            <v>46600</v>
          </cell>
          <cell r="H2039">
            <v>49800</v>
          </cell>
          <cell r="I2039">
            <v>53000</v>
          </cell>
        </row>
        <row r="2040">
          <cell r="A2040" t="str">
            <v>Marion-TX201480</v>
          </cell>
          <cell r="B2040">
            <v>28150</v>
          </cell>
          <cell r="C2040">
            <v>32150</v>
          </cell>
          <cell r="D2040">
            <v>36150</v>
          </cell>
          <cell r="E2040">
            <v>40150</v>
          </cell>
          <cell r="F2040">
            <v>43400</v>
          </cell>
          <cell r="G2040">
            <v>46600</v>
          </cell>
          <cell r="H2040">
            <v>49800</v>
          </cell>
          <cell r="I2040">
            <v>53000</v>
          </cell>
        </row>
        <row r="2041">
          <cell r="A2041" t="str">
            <v>Martin-TX201480</v>
          </cell>
          <cell r="B2041">
            <v>29350</v>
          </cell>
          <cell r="C2041">
            <v>33550</v>
          </cell>
          <cell r="D2041">
            <v>37750</v>
          </cell>
          <cell r="E2041">
            <v>41900</v>
          </cell>
          <cell r="F2041">
            <v>45300</v>
          </cell>
          <cell r="G2041">
            <v>48650</v>
          </cell>
          <cell r="H2041">
            <v>52000</v>
          </cell>
          <cell r="I2041">
            <v>55350</v>
          </cell>
        </row>
        <row r="2042">
          <cell r="A2042" t="str">
            <v>Mason-TX201480</v>
          </cell>
          <cell r="B2042">
            <v>33050</v>
          </cell>
          <cell r="C2042">
            <v>37750</v>
          </cell>
          <cell r="D2042">
            <v>42450</v>
          </cell>
          <cell r="E2042">
            <v>47150</v>
          </cell>
          <cell r="F2042">
            <v>50950</v>
          </cell>
          <cell r="G2042">
            <v>54700</v>
          </cell>
          <cell r="H2042">
            <v>58500</v>
          </cell>
          <cell r="I2042">
            <v>62250</v>
          </cell>
        </row>
        <row r="2043">
          <cell r="A2043" t="str">
            <v>Matagorda-TX201480</v>
          </cell>
          <cell r="B2043">
            <v>29600</v>
          </cell>
          <cell r="C2043">
            <v>33800</v>
          </cell>
          <cell r="D2043">
            <v>38050</v>
          </cell>
          <cell r="E2043">
            <v>42250</v>
          </cell>
          <cell r="F2043">
            <v>45650</v>
          </cell>
          <cell r="G2043">
            <v>49050</v>
          </cell>
          <cell r="H2043">
            <v>52400</v>
          </cell>
          <cell r="I2043">
            <v>55800</v>
          </cell>
        </row>
        <row r="2044">
          <cell r="A2044" t="str">
            <v>Maverick-TX201480</v>
          </cell>
          <cell r="B2044">
            <v>28150</v>
          </cell>
          <cell r="C2044">
            <v>32150</v>
          </cell>
          <cell r="D2044">
            <v>36150</v>
          </cell>
          <cell r="E2044">
            <v>40150</v>
          </cell>
          <cell r="F2044">
            <v>43400</v>
          </cell>
          <cell r="G2044">
            <v>46600</v>
          </cell>
          <cell r="H2044">
            <v>49800</v>
          </cell>
          <cell r="I2044">
            <v>53000</v>
          </cell>
        </row>
        <row r="2045">
          <cell r="A2045" t="str">
            <v>Medina-TX201480</v>
          </cell>
          <cell r="B2045">
            <v>34850</v>
          </cell>
          <cell r="C2045">
            <v>39800</v>
          </cell>
          <cell r="D2045">
            <v>44800</v>
          </cell>
          <cell r="E2045">
            <v>49750</v>
          </cell>
          <cell r="F2045">
            <v>53750</v>
          </cell>
          <cell r="G2045">
            <v>57750</v>
          </cell>
          <cell r="H2045">
            <v>61700</v>
          </cell>
          <cell r="I2045">
            <v>65700</v>
          </cell>
        </row>
        <row r="2046">
          <cell r="A2046" t="str">
            <v>Menard-TX201480</v>
          </cell>
          <cell r="B2046">
            <v>31550</v>
          </cell>
          <cell r="C2046">
            <v>36050</v>
          </cell>
          <cell r="D2046">
            <v>40550</v>
          </cell>
          <cell r="E2046">
            <v>45050</v>
          </cell>
          <cell r="F2046">
            <v>48700</v>
          </cell>
          <cell r="G2046">
            <v>52300</v>
          </cell>
          <cell r="H2046">
            <v>55900</v>
          </cell>
          <cell r="I2046">
            <v>59500</v>
          </cell>
        </row>
        <row r="2047">
          <cell r="A2047" t="str">
            <v>Midland-TX201480</v>
          </cell>
          <cell r="B2047">
            <v>38300</v>
          </cell>
          <cell r="C2047">
            <v>43750</v>
          </cell>
          <cell r="D2047">
            <v>49200</v>
          </cell>
          <cell r="E2047">
            <v>54650</v>
          </cell>
          <cell r="F2047">
            <v>59050</v>
          </cell>
          <cell r="G2047">
            <v>63400</v>
          </cell>
          <cell r="H2047">
            <v>67800</v>
          </cell>
          <cell r="I2047">
            <v>72150</v>
          </cell>
        </row>
        <row r="2048">
          <cell r="A2048" t="str">
            <v>Milam-TX201480</v>
          </cell>
          <cell r="B2048">
            <v>29300</v>
          </cell>
          <cell r="C2048">
            <v>33500</v>
          </cell>
          <cell r="D2048">
            <v>37700</v>
          </cell>
          <cell r="E2048">
            <v>41850</v>
          </cell>
          <cell r="F2048">
            <v>45200</v>
          </cell>
          <cell r="G2048">
            <v>48550</v>
          </cell>
          <cell r="H2048">
            <v>51900</v>
          </cell>
          <cell r="I2048">
            <v>55250</v>
          </cell>
        </row>
        <row r="2049">
          <cell r="A2049" t="str">
            <v>Mills-TX201480</v>
          </cell>
          <cell r="B2049">
            <v>28600</v>
          </cell>
          <cell r="C2049">
            <v>32650</v>
          </cell>
          <cell r="D2049">
            <v>36750</v>
          </cell>
          <cell r="E2049">
            <v>40800</v>
          </cell>
          <cell r="F2049">
            <v>44100</v>
          </cell>
          <cell r="G2049">
            <v>47350</v>
          </cell>
          <cell r="H2049">
            <v>50600</v>
          </cell>
          <cell r="I2049">
            <v>53900</v>
          </cell>
        </row>
        <row r="2050">
          <cell r="A2050" t="str">
            <v>Mitchell-TX201480</v>
          </cell>
          <cell r="B2050">
            <v>29700</v>
          </cell>
          <cell r="C2050">
            <v>33950</v>
          </cell>
          <cell r="D2050">
            <v>38200</v>
          </cell>
          <cell r="E2050">
            <v>42400</v>
          </cell>
          <cell r="F2050">
            <v>45800</v>
          </cell>
          <cell r="G2050">
            <v>49200</v>
          </cell>
          <cell r="H2050">
            <v>52600</v>
          </cell>
          <cell r="I2050">
            <v>56000</v>
          </cell>
        </row>
        <row r="2051">
          <cell r="A2051" t="str">
            <v>Montague-TX201480</v>
          </cell>
          <cell r="B2051">
            <v>32500</v>
          </cell>
          <cell r="C2051">
            <v>37150</v>
          </cell>
          <cell r="D2051">
            <v>41800</v>
          </cell>
          <cell r="E2051">
            <v>46400</v>
          </cell>
          <cell r="F2051">
            <v>50150</v>
          </cell>
          <cell r="G2051">
            <v>53850</v>
          </cell>
          <cell r="H2051">
            <v>57550</v>
          </cell>
          <cell r="I2051">
            <v>61250</v>
          </cell>
        </row>
        <row r="2052">
          <cell r="A2052" t="str">
            <v>Montgomery-TX201480</v>
          </cell>
          <cell r="B2052">
            <v>37350</v>
          </cell>
          <cell r="C2052">
            <v>42650</v>
          </cell>
          <cell r="D2052">
            <v>48000</v>
          </cell>
          <cell r="E2052">
            <v>53300</v>
          </cell>
          <cell r="F2052">
            <v>57600</v>
          </cell>
          <cell r="G2052">
            <v>61850</v>
          </cell>
          <cell r="H2052">
            <v>66100</v>
          </cell>
          <cell r="I2052">
            <v>70400</v>
          </cell>
        </row>
        <row r="2053">
          <cell r="A2053" t="str">
            <v>Moore-TX201480</v>
          </cell>
          <cell r="B2053">
            <v>30350</v>
          </cell>
          <cell r="C2053">
            <v>34700</v>
          </cell>
          <cell r="D2053">
            <v>39050</v>
          </cell>
          <cell r="E2053">
            <v>43350</v>
          </cell>
          <cell r="F2053">
            <v>46850</v>
          </cell>
          <cell r="G2053">
            <v>50300</v>
          </cell>
          <cell r="H2053">
            <v>53800</v>
          </cell>
          <cell r="I2053">
            <v>57250</v>
          </cell>
        </row>
        <row r="2054">
          <cell r="A2054" t="str">
            <v>Morris-TX201480</v>
          </cell>
          <cell r="B2054">
            <v>28750</v>
          </cell>
          <cell r="C2054">
            <v>32850</v>
          </cell>
          <cell r="D2054">
            <v>36950</v>
          </cell>
          <cell r="E2054">
            <v>41050</v>
          </cell>
          <cell r="F2054">
            <v>44350</v>
          </cell>
          <cell r="G2054">
            <v>47650</v>
          </cell>
          <cell r="H2054">
            <v>50950</v>
          </cell>
          <cell r="I2054">
            <v>54200</v>
          </cell>
        </row>
        <row r="2055">
          <cell r="A2055" t="str">
            <v>Motley-TX201480</v>
          </cell>
          <cell r="B2055">
            <v>28150</v>
          </cell>
          <cell r="C2055">
            <v>32150</v>
          </cell>
          <cell r="D2055">
            <v>36150</v>
          </cell>
          <cell r="E2055">
            <v>40150</v>
          </cell>
          <cell r="F2055">
            <v>43400</v>
          </cell>
          <cell r="G2055">
            <v>46600</v>
          </cell>
          <cell r="H2055">
            <v>49800</v>
          </cell>
          <cell r="I2055">
            <v>53000</v>
          </cell>
        </row>
        <row r="2056">
          <cell r="A2056" t="str">
            <v>Nacogdoches-TX201480</v>
          </cell>
          <cell r="B2056">
            <v>29700</v>
          </cell>
          <cell r="C2056">
            <v>33950</v>
          </cell>
          <cell r="D2056">
            <v>38200</v>
          </cell>
          <cell r="E2056">
            <v>42400</v>
          </cell>
          <cell r="F2056">
            <v>45800</v>
          </cell>
          <cell r="G2056">
            <v>49200</v>
          </cell>
          <cell r="H2056">
            <v>52600</v>
          </cell>
          <cell r="I2056">
            <v>56000</v>
          </cell>
        </row>
        <row r="2057">
          <cell r="A2057" t="str">
            <v>Navarro-TX201480</v>
          </cell>
          <cell r="B2057">
            <v>29750</v>
          </cell>
          <cell r="C2057">
            <v>34000</v>
          </cell>
          <cell r="D2057">
            <v>38250</v>
          </cell>
          <cell r="E2057">
            <v>42500</v>
          </cell>
          <cell r="F2057">
            <v>45900</v>
          </cell>
          <cell r="G2057">
            <v>49300</v>
          </cell>
          <cell r="H2057">
            <v>52700</v>
          </cell>
          <cell r="I2057">
            <v>56100</v>
          </cell>
        </row>
        <row r="2058">
          <cell r="A2058" t="str">
            <v>Newton-TX201480</v>
          </cell>
          <cell r="B2058">
            <v>28150</v>
          </cell>
          <cell r="C2058">
            <v>32150</v>
          </cell>
          <cell r="D2058">
            <v>36150</v>
          </cell>
          <cell r="E2058">
            <v>40150</v>
          </cell>
          <cell r="F2058">
            <v>43400</v>
          </cell>
          <cell r="G2058">
            <v>46600</v>
          </cell>
          <cell r="H2058">
            <v>49800</v>
          </cell>
          <cell r="I2058">
            <v>53000</v>
          </cell>
        </row>
        <row r="2059">
          <cell r="A2059" t="str">
            <v>Nolan-TX201480</v>
          </cell>
          <cell r="B2059">
            <v>28150</v>
          </cell>
          <cell r="C2059">
            <v>32150</v>
          </cell>
          <cell r="D2059">
            <v>36150</v>
          </cell>
          <cell r="E2059">
            <v>40150</v>
          </cell>
          <cell r="F2059">
            <v>43400</v>
          </cell>
          <cell r="G2059">
            <v>46600</v>
          </cell>
          <cell r="H2059">
            <v>49800</v>
          </cell>
          <cell r="I2059">
            <v>53000</v>
          </cell>
        </row>
        <row r="2060">
          <cell r="A2060" t="str">
            <v>Nueces-TX201480</v>
          </cell>
          <cell r="B2060">
            <v>29500</v>
          </cell>
          <cell r="C2060">
            <v>33700</v>
          </cell>
          <cell r="D2060">
            <v>37900</v>
          </cell>
          <cell r="E2060">
            <v>42100</v>
          </cell>
          <cell r="F2060">
            <v>45500</v>
          </cell>
          <cell r="G2060">
            <v>48850</v>
          </cell>
          <cell r="H2060">
            <v>52250</v>
          </cell>
          <cell r="I2060">
            <v>55600</v>
          </cell>
        </row>
        <row r="2061">
          <cell r="A2061" t="str">
            <v>Ochiltree-TX201480</v>
          </cell>
          <cell r="B2061">
            <v>34950</v>
          </cell>
          <cell r="C2061">
            <v>39950</v>
          </cell>
          <cell r="D2061">
            <v>44950</v>
          </cell>
          <cell r="E2061">
            <v>49900</v>
          </cell>
          <cell r="F2061">
            <v>53900</v>
          </cell>
          <cell r="G2061">
            <v>57900</v>
          </cell>
          <cell r="H2061">
            <v>61900</v>
          </cell>
          <cell r="I2061">
            <v>65900</v>
          </cell>
        </row>
        <row r="2062">
          <cell r="A2062" t="str">
            <v>Oldham-TX201480</v>
          </cell>
          <cell r="B2062">
            <v>33850</v>
          </cell>
          <cell r="C2062">
            <v>38650</v>
          </cell>
          <cell r="D2062">
            <v>43500</v>
          </cell>
          <cell r="E2062">
            <v>48300</v>
          </cell>
          <cell r="F2062">
            <v>52200</v>
          </cell>
          <cell r="G2062">
            <v>56050</v>
          </cell>
          <cell r="H2062">
            <v>59900</v>
          </cell>
          <cell r="I2062">
            <v>63800</v>
          </cell>
        </row>
        <row r="2063">
          <cell r="A2063" t="str">
            <v>Orange-TX201480</v>
          </cell>
          <cell r="B2063">
            <v>30200</v>
          </cell>
          <cell r="C2063">
            <v>34500</v>
          </cell>
          <cell r="D2063">
            <v>38800</v>
          </cell>
          <cell r="E2063">
            <v>43100</v>
          </cell>
          <cell r="F2063">
            <v>46550</v>
          </cell>
          <cell r="G2063">
            <v>50000</v>
          </cell>
          <cell r="H2063">
            <v>53450</v>
          </cell>
          <cell r="I2063">
            <v>56900</v>
          </cell>
        </row>
        <row r="2064">
          <cell r="A2064" t="str">
            <v>Palo Pinto-TX201480</v>
          </cell>
          <cell r="B2064">
            <v>28150</v>
          </cell>
          <cell r="C2064">
            <v>32150</v>
          </cell>
          <cell r="D2064">
            <v>36150</v>
          </cell>
          <cell r="E2064">
            <v>40150</v>
          </cell>
          <cell r="F2064">
            <v>43400</v>
          </cell>
          <cell r="G2064">
            <v>46600</v>
          </cell>
          <cell r="H2064">
            <v>49800</v>
          </cell>
          <cell r="I2064">
            <v>53000</v>
          </cell>
        </row>
        <row r="2065">
          <cell r="A2065" t="str">
            <v>Panola-TX201480</v>
          </cell>
          <cell r="B2065">
            <v>31100</v>
          </cell>
          <cell r="C2065">
            <v>35550</v>
          </cell>
          <cell r="D2065">
            <v>40000</v>
          </cell>
          <cell r="E2065">
            <v>44400</v>
          </cell>
          <cell r="F2065">
            <v>48000</v>
          </cell>
          <cell r="G2065">
            <v>51550</v>
          </cell>
          <cell r="H2065">
            <v>55100</v>
          </cell>
          <cell r="I2065">
            <v>58650</v>
          </cell>
        </row>
        <row r="2066">
          <cell r="A2066" t="str">
            <v>Parker-TX201480</v>
          </cell>
          <cell r="B2066">
            <v>36900</v>
          </cell>
          <cell r="C2066">
            <v>42150</v>
          </cell>
          <cell r="D2066">
            <v>47400</v>
          </cell>
          <cell r="E2066">
            <v>52650</v>
          </cell>
          <cell r="F2066">
            <v>56900</v>
          </cell>
          <cell r="G2066">
            <v>61100</v>
          </cell>
          <cell r="H2066">
            <v>65300</v>
          </cell>
          <cell r="I2066">
            <v>69500</v>
          </cell>
        </row>
        <row r="2067">
          <cell r="A2067" t="str">
            <v>Parmer-TX201480</v>
          </cell>
          <cell r="B2067">
            <v>28150</v>
          </cell>
          <cell r="C2067">
            <v>32150</v>
          </cell>
          <cell r="D2067">
            <v>36150</v>
          </cell>
          <cell r="E2067">
            <v>40150</v>
          </cell>
          <cell r="F2067">
            <v>43400</v>
          </cell>
          <cell r="G2067">
            <v>46600</v>
          </cell>
          <cell r="H2067">
            <v>49800</v>
          </cell>
          <cell r="I2067">
            <v>53000</v>
          </cell>
        </row>
        <row r="2068">
          <cell r="A2068" t="str">
            <v>Pecos-TX201480</v>
          </cell>
          <cell r="B2068">
            <v>28200</v>
          </cell>
          <cell r="C2068">
            <v>32200</v>
          </cell>
          <cell r="D2068">
            <v>36250</v>
          </cell>
          <cell r="E2068">
            <v>40250</v>
          </cell>
          <cell r="F2068">
            <v>43500</v>
          </cell>
          <cell r="G2068">
            <v>46700</v>
          </cell>
          <cell r="H2068">
            <v>49950</v>
          </cell>
          <cell r="I2068">
            <v>53150</v>
          </cell>
        </row>
        <row r="2069">
          <cell r="A2069" t="str">
            <v>Polk-TX201480</v>
          </cell>
          <cell r="B2069">
            <v>28150</v>
          </cell>
          <cell r="C2069">
            <v>32150</v>
          </cell>
          <cell r="D2069">
            <v>36150</v>
          </cell>
          <cell r="E2069">
            <v>40150</v>
          </cell>
          <cell r="F2069">
            <v>43400</v>
          </cell>
          <cell r="G2069">
            <v>46600</v>
          </cell>
          <cell r="H2069">
            <v>49800</v>
          </cell>
          <cell r="I2069">
            <v>53000</v>
          </cell>
        </row>
        <row r="2070">
          <cell r="A2070" t="str">
            <v>Potter-TX201480</v>
          </cell>
          <cell r="B2070">
            <v>35500</v>
          </cell>
          <cell r="C2070">
            <v>40600</v>
          </cell>
          <cell r="D2070">
            <v>45650</v>
          </cell>
          <cell r="E2070">
            <v>50700</v>
          </cell>
          <cell r="F2070">
            <v>54800</v>
          </cell>
          <cell r="G2070">
            <v>58850</v>
          </cell>
          <cell r="H2070">
            <v>62900</v>
          </cell>
          <cell r="I2070">
            <v>66950</v>
          </cell>
        </row>
        <row r="2071">
          <cell r="A2071" t="str">
            <v>Presidio-TX201480</v>
          </cell>
          <cell r="B2071">
            <v>28150</v>
          </cell>
          <cell r="C2071">
            <v>32150</v>
          </cell>
          <cell r="D2071">
            <v>36150</v>
          </cell>
          <cell r="E2071">
            <v>40150</v>
          </cell>
          <cell r="F2071">
            <v>43400</v>
          </cell>
          <cell r="G2071">
            <v>46600</v>
          </cell>
          <cell r="H2071">
            <v>49800</v>
          </cell>
          <cell r="I2071">
            <v>53000</v>
          </cell>
        </row>
        <row r="2072">
          <cell r="A2072" t="str">
            <v>Rains-TX201480</v>
          </cell>
          <cell r="B2072">
            <v>30250</v>
          </cell>
          <cell r="C2072">
            <v>34600</v>
          </cell>
          <cell r="D2072">
            <v>38900</v>
          </cell>
          <cell r="E2072">
            <v>43200</v>
          </cell>
          <cell r="F2072">
            <v>46700</v>
          </cell>
          <cell r="G2072">
            <v>50150</v>
          </cell>
          <cell r="H2072">
            <v>53600</v>
          </cell>
          <cell r="I2072">
            <v>57050</v>
          </cell>
        </row>
        <row r="2073">
          <cell r="A2073" t="str">
            <v>Randall-TX201480</v>
          </cell>
          <cell r="B2073">
            <v>35500</v>
          </cell>
          <cell r="C2073">
            <v>40600</v>
          </cell>
          <cell r="D2073">
            <v>45650</v>
          </cell>
          <cell r="E2073">
            <v>50700</v>
          </cell>
          <cell r="F2073">
            <v>54800</v>
          </cell>
          <cell r="G2073">
            <v>58850</v>
          </cell>
          <cell r="H2073">
            <v>62900</v>
          </cell>
          <cell r="I2073">
            <v>66950</v>
          </cell>
        </row>
        <row r="2074">
          <cell r="A2074" t="str">
            <v>Reagan-TX201480</v>
          </cell>
          <cell r="B2074">
            <v>31850</v>
          </cell>
          <cell r="C2074">
            <v>36400</v>
          </cell>
          <cell r="D2074">
            <v>40950</v>
          </cell>
          <cell r="E2074">
            <v>45500</v>
          </cell>
          <cell r="F2074">
            <v>49150</v>
          </cell>
          <cell r="G2074">
            <v>52800</v>
          </cell>
          <cell r="H2074">
            <v>56450</v>
          </cell>
          <cell r="I2074">
            <v>60100</v>
          </cell>
        </row>
        <row r="2075">
          <cell r="A2075" t="str">
            <v>Real-TX201480</v>
          </cell>
          <cell r="B2075">
            <v>28150</v>
          </cell>
          <cell r="C2075">
            <v>32150</v>
          </cell>
          <cell r="D2075">
            <v>36150</v>
          </cell>
          <cell r="E2075">
            <v>40150</v>
          </cell>
          <cell r="F2075">
            <v>43400</v>
          </cell>
          <cell r="G2075">
            <v>46600</v>
          </cell>
          <cell r="H2075">
            <v>49800</v>
          </cell>
          <cell r="I2075">
            <v>53000</v>
          </cell>
        </row>
        <row r="2076">
          <cell r="A2076" t="str">
            <v>Red River-TX201480</v>
          </cell>
          <cell r="B2076">
            <v>28150</v>
          </cell>
          <cell r="C2076">
            <v>32150</v>
          </cell>
          <cell r="D2076">
            <v>36150</v>
          </cell>
          <cell r="E2076">
            <v>40150</v>
          </cell>
          <cell r="F2076">
            <v>43400</v>
          </cell>
          <cell r="G2076">
            <v>46600</v>
          </cell>
          <cell r="H2076">
            <v>49800</v>
          </cell>
          <cell r="I2076">
            <v>53000</v>
          </cell>
        </row>
        <row r="2077">
          <cell r="A2077" t="str">
            <v>Reeves-TX201480</v>
          </cell>
          <cell r="B2077">
            <v>28150</v>
          </cell>
          <cell r="C2077">
            <v>32150</v>
          </cell>
          <cell r="D2077">
            <v>36150</v>
          </cell>
          <cell r="E2077">
            <v>40150</v>
          </cell>
          <cell r="F2077">
            <v>43400</v>
          </cell>
          <cell r="G2077">
            <v>46600</v>
          </cell>
          <cell r="H2077">
            <v>49800</v>
          </cell>
          <cell r="I2077">
            <v>53000</v>
          </cell>
        </row>
        <row r="2078">
          <cell r="A2078" t="str">
            <v>Refugio-TX201480</v>
          </cell>
          <cell r="B2078">
            <v>30350</v>
          </cell>
          <cell r="C2078">
            <v>34700</v>
          </cell>
          <cell r="D2078">
            <v>39050</v>
          </cell>
          <cell r="E2078">
            <v>43350</v>
          </cell>
          <cell r="F2078">
            <v>46850</v>
          </cell>
          <cell r="G2078">
            <v>50300</v>
          </cell>
          <cell r="H2078">
            <v>53800</v>
          </cell>
          <cell r="I2078">
            <v>57250</v>
          </cell>
        </row>
        <row r="2079">
          <cell r="A2079" t="str">
            <v>Roberts-TX201480</v>
          </cell>
          <cell r="B2079">
            <v>39600</v>
          </cell>
          <cell r="C2079">
            <v>45250</v>
          </cell>
          <cell r="D2079">
            <v>50900</v>
          </cell>
          <cell r="E2079">
            <v>56550</v>
          </cell>
          <cell r="F2079">
            <v>61100</v>
          </cell>
          <cell r="G2079">
            <v>65600</v>
          </cell>
          <cell r="H2079">
            <v>70150</v>
          </cell>
          <cell r="I2079">
            <v>74650</v>
          </cell>
        </row>
        <row r="2080">
          <cell r="A2080" t="str">
            <v>Robertson-TX201480</v>
          </cell>
          <cell r="B2080">
            <v>32200</v>
          </cell>
          <cell r="C2080">
            <v>36800</v>
          </cell>
          <cell r="D2080">
            <v>41400</v>
          </cell>
          <cell r="E2080">
            <v>46000</v>
          </cell>
          <cell r="F2080">
            <v>49700</v>
          </cell>
          <cell r="G2080">
            <v>53400</v>
          </cell>
          <cell r="H2080">
            <v>57050</v>
          </cell>
          <cell r="I2080">
            <v>60750</v>
          </cell>
        </row>
        <row r="2081">
          <cell r="A2081" t="str">
            <v>Rockwall-TX201480</v>
          </cell>
          <cell r="B2081">
            <v>38050</v>
          </cell>
          <cell r="C2081">
            <v>43450</v>
          </cell>
          <cell r="D2081">
            <v>48900</v>
          </cell>
          <cell r="E2081">
            <v>54300</v>
          </cell>
          <cell r="F2081">
            <v>58650</v>
          </cell>
          <cell r="G2081">
            <v>63000</v>
          </cell>
          <cell r="H2081">
            <v>67350</v>
          </cell>
          <cell r="I2081">
            <v>71700</v>
          </cell>
        </row>
        <row r="2082">
          <cell r="A2082" t="str">
            <v>Runnels-TX201480</v>
          </cell>
          <cell r="B2082">
            <v>28150</v>
          </cell>
          <cell r="C2082">
            <v>32150</v>
          </cell>
          <cell r="D2082">
            <v>36150</v>
          </cell>
          <cell r="E2082">
            <v>40150</v>
          </cell>
          <cell r="F2082">
            <v>43400</v>
          </cell>
          <cell r="G2082">
            <v>46600</v>
          </cell>
          <cell r="H2082">
            <v>49800</v>
          </cell>
          <cell r="I2082">
            <v>53000</v>
          </cell>
        </row>
        <row r="2083">
          <cell r="A2083" t="str">
            <v>Rusk-TX201480</v>
          </cell>
          <cell r="B2083">
            <v>32900</v>
          </cell>
          <cell r="C2083">
            <v>37600</v>
          </cell>
          <cell r="D2083">
            <v>42300</v>
          </cell>
          <cell r="E2083">
            <v>46950</v>
          </cell>
          <cell r="F2083">
            <v>50750</v>
          </cell>
          <cell r="G2083">
            <v>54500</v>
          </cell>
          <cell r="H2083">
            <v>58250</v>
          </cell>
          <cell r="I2083">
            <v>62000</v>
          </cell>
        </row>
        <row r="2084">
          <cell r="A2084" t="str">
            <v>Sabine-TX201480</v>
          </cell>
          <cell r="B2084">
            <v>28150</v>
          </cell>
          <cell r="C2084">
            <v>32150</v>
          </cell>
          <cell r="D2084">
            <v>36150</v>
          </cell>
          <cell r="E2084">
            <v>40150</v>
          </cell>
          <cell r="F2084">
            <v>43400</v>
          </cell>
          <cell r="G2084">
            <v>46600</v>
          </cell>
          <cell r="H2084">
            <v>49800</v>
          </cell>
          <cell r="I2084">
            <v>53000</v>
          </cell>
        </row>
        <row r="2085">
          <cell r="A2085" t="str">
            <v>San Augustine-TX201480</v>
          </cell>
          <cell r="B2085">
            <v>28150</v>
          </cell>
          <cell r="C2085">
            <v>32150</v>
          </cell>
          <cell r="D2085">
            <v>36150</v>
          </cell>
          <cell r="E2085">
            <v>40150</v>
          </cell>
          <cell r="F2085">
            <v>43400</v>
          </cell>
          <cell r="G2085">
            <v>46600</v>
          </cell>
          <cell r="H2085">
            <v>49800</v>
          </cell>
          <cell r="I2085">
            <v>53000</v>
          </cell>
        </row>
        <row r="2086">
          <cell r="A2086" t="str">
            <v>San Jacinto-TX201480</v>
          </cell>
          <cell r="B2086">
            <v>37350</v>
          </cell>
          <cell r="C2086">
            <v>42650</v>
          </cell>
          <cell r="D2086">
            <v>48000</v>
          </cell>
          <cell r="E2086">
            <v>53300</v>
          </cell>
          <cell r="F2086">
            <v>57600</v>
          </cell>
          <cell r="G2086">
            <v>61850</v>
          </cell>
          <cell r="H2086">
            <v>66100</v>
          </cell>
          <cell r="I2086">
            <v>70400</v>
          </cell>
        </row>
        <row r="2087">
          <cell r="A2087" t="str">
            <v>San Patricio-TX201480</v>
          </cell>
          <cell r="B2087">
            <v>29500</v>
          </cell>
          <cell r="C2087">
            <v>33700</v>
          </cell>
          <cell r="D2087">
            <v>37900</v>
          </cell>
          <cell r="E2087">
            <v>42100</v>
          </cell>
          <cell r="F2087">
            <v>45500</v>
          </cell>
          <cell r="G2087">
            <v>48850</v>
          </cell>
          <cell r="H2087">
            <v>52250</v>
          </cell>
          <cell r="I2087">
            <v>55600</v>
          </cell>
        </row>
        <row r="2088">
          <cell r="A2088" t="str">
            <v>San Saba-TX201480</v>
          </cell>
          <cell r="B2088">
            <v>28150</v>
          </cell>
          <cell r="C2088">
            <v>32150</v>
          </cell>
          <cell r="D2088">
            <v>36150</v>
          </cell>
          <cell r="E2088">
            <v>40150</v>
          </cell>
          <cell r="F2088">
            <v>43400</v>
          </cell>
          <cell r="G2088">
            <v>46600</v>
          </cell>
          <cell r="H2088">
            <v>49800</v>
          </cell>
          <cell r="I2088">
            <v>53000</v>
          </cell>
        </row>
        <row r="2089">
          <cell r="A2089" t="str">
            <v>Schleicher-TX201480</v>
          </cell>
          <cell r="B2089">
            <v>32450</v>
          </cell>
          <cell r="C2089">
            <v>37050</v>
          </cell>
          <cell r="D2089">
            <v>41700</v>
          </cell>
          <cell r="E2089">
            <v>46300</v>
          </cell>
          <cell r="F2089">
            <v>50050</v>
          </cell>
          <cell r="G2089">
            <v>53750</v>
          </cell>
          <cell r="H2089">
            <v>57450</v>
          </cell>
          <cell r="I2089">
            <v>61150</v>
          </cell>
        </row>
        <row r="2090">
          <cell r="A2090" t="str">
            <v>Scurry-TX201480</v>
          </cell>
          <cell r="B2090">
            <v>32700</v>
          </cell>
          <cell r="C2090">
            <v>37400</v>
          </cell>
          <cell r="D2090">
            <v>42050</v>
          </cell>
          <cell r="E2090">
            <v>46700</v>
          </cell>
          <cell r="F2090">
            <v>50450</v>
          </cell>
          <cell r="G2090">
            <v>54200</v>
          </cell>
          <cell r="H2090">
            <v>57950</v>
          </cell>
          <cell r="I2090">
            <v>61650</v>
          </cell>
        </row>
        <row r="2091">
          <cell r="A2091" t="str">
            <v>Shackelford-TX201480</v>
          </cell>
          <cell r="B2091">
            <v>32700</v>
          </cell>
          <cell r="C2091">
            <v>37400</v>
          </cell>
          <cell r="D2091">
            <v>42050</v>
          </cell>
          <cell r="E2091">
            <v>46700</v>
          </cell>
          <cell r="F2091">
            <v>50450</v>
          </cell>
          <cell r="G2091">
            <v>54200</v>
          </cell>
          <cell r="H2091">
            <v>57950</v>
          </cell>
          <cell r="I2091">
            <v>61650</v>
          </cell>
        </row>
        <row r="2092">
          <cell r="A2092" t="str">
            <v>Shelby-TX201480</v>
          </cell>
          <cell r="B2092">
            <v>28150</v>
          </cell>
          <cell r="C2092">
            <v>32150</v>
          </cell>
          <cell r="D2092">
            <v>36150</v>
          </cell>
          <cell r="E2092">
            <v>40150</v>
          </cell>
          <cell r="F2092">
            <v>43400</v>
          </cell>
          <cell r="G2092">
            <v>46600</v>
          </cell>
          <cell r="H2092">
            <v>49800</v>
          </cell>
          <cell r="I2092">
            <v>53000</v>
          </cell>
        </row>
        <row r="2093">
          <cell r="A2093" t="str">
            <v>Sherman-TX201480</v>
          </cell>
          <cell r="B2093">
            <v>33650</v>
          </cell>
          <cell r="C2093">
            <v>38450</v>
          </cell>
          <cell r="D2093">
            <v>43250</v>
          </cell>
          <cell r="E2093">
            <v>48050</v>
          </cell>
          <cell r="F2093">
            <v>51900</v>
          </cell>
          <cell r="G2093">
            <v>55750</v>
          </cell>
          <cell r="H2093">
            <v>59600</v>
          </cell>
          <cell r="I2093">
            <v>63450</v>
          </cell>
        </row>
        <row r="2094">
          <cell r="A2094" t="str">
            <v>Smith-TX201480</v>
          </cell>
          <cell r="B2094">
            <v>32850</v>
          </cell>
          <cell r="C2094">
            <v>37550</v>
          </cell>
          <cell r="D2094">
            <v>42250</v>
          </cell>
          <cell r="E2094">
            <v>46900</v>
          </cell>
          <cell r="F2094">
            <v>50700</v>
          </cell>
          <cell r="G2094">
            <v>54450</v>
          </cell>
          <cell r="H2094">
            <v>58200</v>
          </cell>
          <cell r="I2094">
            <v>61950</v>
          </cell>
        </row>
        <row r="2095">
          <cell r="A2095" t="str">
            <v>Somervell-TX201480</v>
          </cell>
          <cell r="B2095">
            <v>36400</v>
          </cell>
          <cell r="C2095">
            <v>41600</v>
          </cell>
          <cell r="D2095">
            <v>46800</v>
          </cell>
          <cell r="E2095">
            <v>52000</v>
          </cell>
          <cell r="F2095">
            <v>56200</v>
          </cell>
          <cell r="G2095">
            <v>60350</v>
          </cell>
          <cell r="H2095">
            <v>64500</v>
          </cell>
          <cell r="I2095">
            <v>68650</v>
          </cell>
        </row>
        <row r="2096">
          <cell r="A2096" t="str">
            <v>Starr-TX201480</v>
          </cell>
          <cell r="B2096">
            <v>28150</v>
          </cell>
          <cell r="C2096">
            <v>32150</v>
          </cell>
          <cell r="D2096">
            <v>36150</v>
          </cell>
          <cell r="E2096">
            <v>40150</v>
          </cell>
          <cell r="F2096">
            <v>43400</v>
          </cell>
          <cell r="G2096">
            <v>46600</v>
          </cell>
          <cell r="H2096">
            <v>49800</v>
          </cell>
          <cell r="I2096">
            <v>53000</v>
          </cell>
        </row>
        <row r="2097">
          <cell r="A2097" t="str">
            <v>Stephens-TX201480</v>
          </cell>
          <cell r="B2097">
            <v>28150</v>
          </cell>
          <cell r="C2097">
            <v>32150</v>
          </cell>
          <cell r="D2097">
            <v>36150</v>
          </cell>
          <cell r="E2097">
            <v>40150</v>
          </cell>
          <cell r="F2097">
            <v>43400</v>
          </cell>
          <cell r="G2097">
            <v>46600</v>
          </cell>
          <cell r="H2097">
            <v>49800</v>
          </cell>
          <cell r="I2097">
            <v>53000</v>
          </cell>
        </row>
        <row r="2098">
          <cell r="A2098" t="str">
            <v>Sterling-TX201480</v>
          </cell>
          <cell r="B2098">
            <v>30150</v>
          </cell>
          <cell r="C2098">
            <v>34450</v>
          </cell>
          <cell r="D2098">
            <v>38750</v>
          </cell>
          <cell r="E2098">
            <v>43050</v>
          </cell>
          <cell r="F2098">
            <v>46500</v>
          </cell>
          <cell r="G2098">
            <v>49950</v>
          </cell>
          <cell r="H2098">
            <v>53400</v>
          </cell>
          <cell r="I2098">
            <v>56850</v>
          </cell>
        </row>
        <row r="2099">
          <cell r="A2099" t="str">
            <v>Stonewall-TX201480</v>
          </cell>
          <cell r="B2099">
            <v>31550</v>
          </cell>
          <cell r="C2099">
            <v>36050</v>
          </cell>
          <cell r="D2099">
            <v>40550</v>
          </cell>
          <cell r="E2099">
            <v>45050</v>
          </cell>
          <cell r="F2099">
            <v>48700</v>
          </cell>
          <cell r="G2099">
            <v>52300</v>
          </cell>
          <cell r="H2099">
            <v>55900</v>
          </cell>
          <cell r="I2099">
            <v>59500</v>
          </cell>
        </row>
        <row r="2100">
          <cell r="A2100" t="str">
            <v>Sutton-TX201480</v>
          </cell>
          <cell r="B2100">
            <v>33050</v>
          </cell>
          <cell r="C2100">
            <v>37750</v>
          </cell>
          <cell r="D2100">
            <v>42450</v>
          </cell>
          <cell r="E2100">
            <v>47150</v>
          </cell>
          <cell r="F2100">
            <v>50950</v>
          </cell>
          <cell r="G2100">
            <v>54700</v>
          </cell>
          <cell r="H2100">
            <v>58500</v>
          </cell>
          <cell r="I2100">
            <v>62250</v>
          </cell>
        </row>
        <row r="2101">
          <cell r="A2101" t="str">
            <v>Swisher-TX201480</v>
          </cell>
          <cell r="B2101">
            <v>28150</v>
          </cell>
          <cell r="C2101">
            <v>32150</v>
          </cell>
          <cell r="D2101">
            <v>36150</v>
          </cell>
          <cell r="E2101">
            <v>40150</v>
          </cell>
          <cell r="F2101">
            <v>43400</v>
          </cell>
          <cell r="G2101">
            <v>46600</v>
          </cell>
          <cell r="H2101">
            <v>49800</v>
          </cell>
          <cell r="I2101">
            <v>53000</v>
          </cell>
        </row>
        <row r="2102">
          <cell r="A2102" t="str">
            <v>Tarrant-TX201480</v>
          </cell>
          <cell r="B2102">
            <v>36900</v>
          </cell>
          <cell r="C2102">
            <v>42150</v>
          </cell>
          <cell r="D2102">
            <v>47400</v>
          </cell>
          <cell r="E2102">
            <v>52650</v>
          </cell>
          <cell r="F2102">
            <v>56900</v>
          </cell>
          <cell r="G2102">
            <v>61100</v>
          </cell>
          <cell r="H2102">
            <v>65300</v>
          </cell>
          <cell r="I2102">
            <v>69500</v>
          </cell>
        </row>
        <row r="2103">
          <cell r="A2103" t="str">
            <v>Taylor-TX201480</v>
          </cell>
          <cell r="B2103">
            <v>29400</v>
          </cell>
          <cell r="C2103">
            <v>33600</v>
          </cell>
          <cell r="D2103">
            <v>37800</v>
          </cell>
          <cell r="E2103">
            <v>42000</v>
          </cell>
          <cell r="F2103">
            <v>45400</v>
          </cell>
          <cell r="G2103">
            <v>48750</v>
          </cell>
          <cell r="H2103">
            <v>52100</v>
          </cell>
          <cell r="I2103">
            <v>55450</v>
          </cell>
        </row>
        <row r="2104">
          <cell r="A2104" t="str">
            <v>Terrell-TX201480</v>
          </cell>
          <cell r="B2104">
            <v>28150</v>
          </cell>
          <cell r="C2104">
            <v>32150</v>
          </cell>
          <cell r="D2104">
            <v>36150</v>
          </cell>
          <cell r="E2104">
            <v>40150</v>
          </cell>
          <cell r="F2104">
            <v>43400</v>
          </cell>
          <cell r="G2104">
            <v>46600</v>
          </cell>
          <cell r="H2104">
            <v>49800</v>
          </cell>
          <cell r="I2104">
            <v>53000</v>
          </cell>
        </row>
        <row r="2105">
          <cell r="A2105" t="str">
            <v>Terry-TX201480</v>
          </cell>
          <cell r="B2105">
            <v>28150</v>
          </cell>
          <cell r="C2105">
            <v>32150</v>
          </cell>
          <cell r="D2105">
            <v>36150</v>
          </cell>
          <cell r="E2105">
            <v>40150</v>
          </cell>
          <cell r="F2105">
            <v>43400</v>
          </cell>
          <cell r="G2105">
            <v>46600</v>
          </cell>
          <cell r="H2105">
            <v>49800</v>
          </cell>
          <cell r="I2105">
            <v>53000</v>
          </cell>
        </row>
        <row r="2106">
          <cell r="A2106" t="str">
            <v>Throckmorton-TX201480</v>
          </cell>
          <cell r="B2106">
            <v>28150</v>
          </cell>
          <cell r="C2106">
            <v>32150</v>
          </cell>
          <cell r="D2106">
            <v>36150</v>
          </cell>
          <cell r="E2106">
            <v>40150</v>
          </cell>
          <cell r="F2106">
            <v>43400</v>
          </cell>
          <cell r="G2106">
            <v>46600</v>
          </cell>
          <cell r="H2106">
            <v>49800</v>
          </cell>
          <cell r="I2106">
            <v>53000</v>
          </cell>
        </row>
        <row r="2107">
          <cell r="A2107" t="str">
            <v>Titus-TX201480</v>
          </cell>
          <cell r="B2107">
            <v>28150</v>
          </cell>
          <cell r="C2107">
            <v>32150</v>
          </cell>
          <cell r="D2107">
            <v>36150</v>
          </cell>
          <cell r="E2107">
            <v>40150</v>
          </cell>
          <cell r="F2107">
            <v>43400</v>
          </cell>
          <cell r="G2107">
            <v>46600</v>
          </cell>
          <cell r="H2107">
            <v>49800</v>
          </cell>
          <cell r="I2107">
            <v>53000</v>
          </cell>
        </row>
        <row r="2108">
          <cell r="A2108" t="str">
            <v>Tom Green-TX201480</v>
          </cell>
          <cell r="B2108">
            <v>31450</v>
          </cell>
          <cell r="C2108">
            <v>35950</v>
          </cell>
          <cell r="D2108">
            <v>40450</v>
          </cell>
          <cell r="E2108">
            <v>44900</v>
          </cell>
          <cell r="F2108">
            <v>48500</v>
          </cell>
          <cell r="G2108">
            <v>52100</v>
          </cell>
          <cell r="H2108">
            <v>55700</v>
          </cell>
          <cell r="I2108">
            <v>59300</v>
          </cell>
        </row>
        <row r="2109">
          <cell r="A2109" t="str">
            <v>Travis-TX201480</v>
          </cell>
          <cell r="B2109">
            <v>42250</v>
          </cell>
          <cell r="C2109">
            <v>48250</v>
          </cell>
          <cell r="D2109">
            <v>54300</v>
          </cell>
          <cell r="E2109">
            <v>60300</v>
          </cell>
          <cell r="F2109">
            <v>65150</v>
          </cell>
          <cell r="G2109">
            <v>69950</v>
          </cell>
          <cell r="H2109">
            <v>74800</v>
          </cell>
          <cell r="I2109">
            <v>79600</v>
          </cell>
        </row>
        <row r="2110">
          <cell r="A2110" t="str">
            <v>Trinity-TX201480</v>
          </cell>
          <cell r="B2110">
            <v>28500</v>
          </cell>
          <cell r="C2110">
            <v>32550</v>
          </cell>
          <cell r="D2110">
            <v>36600</v>
          </cell>
          <cell r="E2110">
            <v>40650</v>
          </cell>
          <cell r="F2110">
            <v>43950</v>
          </cell>
          <cell r="G2110">
            <v>47200</v>
          </cell>
          <cell r="H2110">
            <v>50450</v>
          </cell>
          <cell r="I2110">
            <v>53700</v>
          </cell>
        </row>
        <row r="2111">
          <cell r="A2111" t="str">
            <v>Tyler-TX201480</v>
          </cell>
          <cell r="B2111">
            <v>28150</v>
          </cell>
          <cell r="C2111">
            <v>32150</v>
          </cell>
          <cell r="D2111">
            <v>36150</v>
          </cell>
          <cell r="E2111">
            <v>40150</v>
          </cell>
          <cell r="F2111">
            <v>43400</v>
          </cell>
          <cell r="G2111">
            <v>46600</v>
          </cell>
          <cell r="H2111">
            <v>49800</v>
          </cell>
          <cell r="I2111">
            <v>53000</v>
          </cell>
        </row>
        <row r="2112">
          <cell r="A2112" t="str">
            <v>Upshur-TX201480</v>
          </cell>
          <cell r="B2112">
            <v>31000</v>
          </cell>
          <cell r="C2112">
            <v>35400</v>
          </cell>
          <cell r="D2112">
            <v>39850</v>
          </cell>
          <cell r="E2112">
            <v>44250</v>
          </cell>
          <cell r="F2112">
            <v>47800</v>
          </cell>
          <cell r="G2112">
            <v>51350</v>
          </cell>
          <cell r="H2112">
            <v>54900</v>
          </cell>
          <cell r="I2112">
            <v>58450</v>
          </cell>
        </row>
        <row r="2113">
          <cell r="A2113" t="str">
            <v>Upton-TX201480</v>
          </cell>
          <cell r="B2113">
            <v>32000</v>
          </cell>
          <cell r="C2113">
            <v>36550</v>
          </cell>
          <cell r="D2113">
            <v>41100</v>
          </cell>
          <cell r="E2113">
            <v>45650</v>
          </cell>
          <cell r="F2113">
            <v>49350</v>
          </cell>
          <cell r="G2113">
            <v>53000</v>
          </cell>
          <cell r="H2113">
            <v>56650</v>
          </cell>
          <cell r="I2113">
            <v>60300</v>
          </cell>
        </row>
        <row r="2114">
          <cell r="A2114" t="str">
            <v>Uvalde-TX201480</v>
          </cell>
          <cell r="B2114">
            <v>28150</v>
          </cell>
          <cell r="C2114">
            <v>32150</v>
          </cell>
          <cell r="D2114">
            <v>36150</v>
          </cell>
          <cell r="E2114">
            <v>40150</v>
          </cell>
          <cell r="F2114">
            <v>43400</v>
          </cell>
          <cell r="G2114">
            <v>46600</v>
          </cell>
          <cell r="H2114">
            <v>49800</v>
          </cell>
          <cell r="I2114">
            <v>53000</v>
          </cell>
        </row>
        <row r="2115">
          <cell r="A2115" t="str">
            <v>Val Verde-TX201480</v>
          </cell>
          <cell r="B2115">
            <v>28150</v>
          </cell>
          <cell r="C2115">
            <v>32150</v>
          </cell>
          <cell r="D2115">
            <v>36150</v>
          </cell>
          <cell r="E2115">
            <v>40150</v>
          </cell>
          <cell r="F2115">
            <v>43400</v>
          </cell>
          <cell r="G2115">
            <v>46600</v>
          </cell>
          <cell r="H2115">
            <v>49800</v>
          </cell>
          <cell r="I2115">
            <v>53000</v>
          </cell>
        </row>
        <row r="2116">
          <cell r="A2116" t="str">
            <v>Van Zandt-TX201480</v>
          </cell>
          <cell r="B2116">
            <v>30100</v>
          </cell>
          <cell r="C2116">
            <v>34400</v>
          </cell>
          <cell r="D2116">
            <v>38700</v>
          </cell>
          <cell r="E2116">
            <v>42950</v>
          </cell>
          <cell r="F2116">
            <v>46400</v>
          </cell>
          <cell r="G2116">
            <v>49850</v>
          </cell>
          <cell r="H2116">
            <v>53300</v>
          </cell>
          <cell r="I2116">
            <v>56700</v>
          </cell>
        </row>
        <row r="2117">
          <cell r="A2117" t="str">
            <v>Victoria-TX201480</v>
          </cell>
          <cell r="B2117">
            <v>30350</v>
          </cell>
          <cell r="C2117">
            <v>34700</v>
          </cell>
          <cell r="D2117">
            <v>39050</v>
          </cell>
          <cell r="E2117">
            <v>43350</v>
          </cell>
          <cell r="F2117">
            <v>46850</v>
          </cell>
          <cell r="G2117">
            <v>50300</v>
          </cell>
          <cell r="H2117">
            <v>53800</v>
          </cell>
          <cell r="I2117">
            <v>57250</v>
          </cell>
        </row>
        <row r="2118">
          <cell r="A2118" t="str">
            <v>Walker-TX201480</v>
          </cell>
          <cell r="B2118">
            <v>30350</v>
          </cell>
          <cell r="C2118">
            <v>34700</v>
          </cell>
          <cell r="D2118">
            <v>39050</v>
          </cell>
          <cell r="E2118">
            <v>43350</v>
          </cell>
          <cell r="F2118">
            <v>46850</v>
          </cell>
          <cell r="G2118">
            <v>50300</v>
          </cell>
          <cell r="H2118">
            <v>53800</v>
          </cell>
          <cell r="I2118">
            <v>57250</v>
          </cell>
        </row>
        <row r="2119">
          <cell r="A2119" t="str">
            <v>Waller-TX201480</v>
          </cell>
          <cell r="B2119">
            <v>37350</v>
          </cell>
          <cell r="C2119">
            <v>42650</v>
          </cell>
          <cell r="D2119">
            <v>48000</v>
          </cell>
          <cell r="E2119">
            <v>53300</v>
          </cell>
          <cell r="F2119">
            <v>57600</v>
          </cell>
          <cell r="G2119">
            <v>61850</v>
          </cell>
          <cell r="H2119">
            <v>66100</v>
          </cell>
          <cell r="I2119">
            <v>70400</v>
          </cell>
        </row>
        <row r="2120">
          <cell r="A2120" t="str">
            <v>Ward-TX201480</v>
          </cell>
          <cell r="B2120">
            <v>28750</v>
          </cell>
          <cell r="C2120">
            <v>32850</v>
          </cell>
          <cell r="D2120">
            <v>36950</v>
          </cell>
          <cell r="E2120">
            <v>41050</v>
          </cell>
          <cell r="F2120">
            <v>44350</v>
          </cell>
          <cell r="G2120">
            <v>47650</v>
          </cell>
          <cell r="H2120">
            <v>50950</v>
          </cell>
          <cell r="I2120">
            <v>54200</v>
          </cell>
        </row>
        <row r="2121">
          <cell r="A2121" t="str">
            <v>Washington-TX201480</v>
          </cell>
          <cell r="B2121">
            <v>33550</v>
          </cell>
          <cell r="C2121">
            <v>38350</v>
          </cell>
          <cell r="D2121">
            <v>43150</v>
          </cell>
          <cell r="E2121">
            <v>47900</v>
          </cell>
          <cell r="F2121">
            <v>51750</v>
          </cell>
          <cell r="G2121">
            <v>55600</v>
          </cell>
          <cell r="H2121">
            <v>59400</v>
          </cell>
          <cell r="I2121">
            <v>63250</v>
          </cell>
        </row>
        <row r="2122">
          <cell r="A2122" t="str">
            <v>Webb-TX201480</v>
          </cell>
          <cell r="B2122">
            <v>28150</v>
          </cell>
          <cell r="C2122">
            <v>32150</v>
          </cell>
          <cell r="D2122">
            <v>36150</v>
          </cell>
          <cell r="E2122">
            <v>40150</v>
          </cell>
          <cell r="F2122">
            <v>43400</v>
          </cell>
          <cell r="G2122">
            <v>46600</v>
          </cell>
          <cell r="H2122">
            <v>49800</v>
          </cell>
          <cell r="I2122">
            <v>53000</v>
          </cell>
        </row>
        <row r="2123">
          <cell r="A2123" t="str">
            <v>Wharton-TX201480</v>
          </cell>
          <cell r="B2123">
            <v>30250</v>
          </cell>
          <cell r="C2123">
            <v>34600</v>
          </cell>
          <cell r="D2123">
            <v>38900</v>
          </cell>
          <cell r="E2123">
            <v>43200</v>
          </cell>
          <cell r="F2123">
            <v>46700</v>
          </cell>
          <cell r="G2123">
            <v>50150</v>
          </cell>
          <cell r="H2123">
            <v>53600</v>
          </cell>
          <cell r="I2123">
            <v>57050</v>
          </cell>
        </row>
        <row r="2124">
          <cell r="A2124" t="str">
            <v>Wheeler-TX201480</v>
          </cell>
          <cell r="B2124">
            <v>32100</v>
          </cell>
          <cell r="C2124">
            <v>36650</v>
          </cell>
          <cell r="D2124">
            <v>41250</v>
          </cell>
          <cell r="E2124">
            <v>45800</v>
          </cell>
          <cell r="F2124">
            <v>49500</v>
          </cell>
          <cell r="G2124">
            <v>53150</v>
          </cell>
          <cell r="H2124">
            <v>56800</v>
          </cell>
          <cell r="I2124">
            <v>60500</v>
          </cell>
        </row>
        <row r="2125">
          <cell r="A2125" t="str">
            <v>Wichita-TX201480</v>
          </cell>
          <cell r="B2125">
            <v>30750</v>
          </cell>
          <cell r="C2125">
            <v>35150</v>
          </cell>
          <cell r="D2125">
            <v>39550</v>
          </cell>
          <cell r="E2125">
            <v>43900</v>
          </cell>
          <cell r="F2125">
            <v>47450</v>
          </cell>
          <cell r="G2125">
            <v>50950</v>
          </cell>
          <cell r="H2125">
            <v>54450</v>
          </cell>
          <cell r="I2125">
            <v>57950</v>
          </cell>
        </row>
        <row r="2126">
          <cell r="A2126" t="str">
            <v>Wilbarger-TX201480</v>
          </cell>
          <cell r="B2126">
            <v>28150</v>
          </cell>
          <cell r="C2126">
            <v>32150</v>
          </cell>
          <cell r="D2126">
            <v>36150</v>
          </cell>
          <cell r="E2126">
            <v>40150</v>
          </cell>
          <cell r="F2126">
            <v>43400</v>
          </cell>
          <cell r="G2126">
            <v>46600</v>
          </cell>
          <cell r="H2126">
            <v>49800</v>
          </cell>
          <cell r="I2126">
            <v>53000</v>
          </cell>
        </row>
        <row r="2127">
          <cell r="A2127" t="str">
            <v>Willacy-TX201480</v>
          </cell>
          <cell r="B2127">
            <v>28150</v>
          </cell>
          <cell r="C2127">
            <v>32150</v>
          </cell>
          <cell r="D2127">
            <v>36150</v>
          </cell>
          <cell r="E2127">
            <v>40150</v>
          </cell>
          <cell r="F2127">
            <v>43400</v>
          </cell>
          <cell r="G2127">
            <v>46600</v>
          </cell>
          <cell r="H2127">
            <v>49800</v>
          </cell>
          <cell r="I2127">
            <v>53000</v>
          </cell>
        </row>
        <row r="2128">
          <cell r="A2128" t="str">
            <v>Williamson-TX201480</v>
          </cell>
          <cell r="B2128">
            <v>42250</v>
          </cell>
          <cell r="C2128">
            <v>48250</v>
          </cell>
          <cell r="D2128">
            <v>54300</v>
          </cell>
          <cell r="E2128">
            <v>60300</v>
          </cell>
          <cell r="F2128">
            <v>65150</v>
          </cell>
          <cell r="G2128">
            <v>69950</v>
          </cell>
          <cell r="H2128">
            <v>74800</v>
          </cell>
          <cell r="I2128">
            <v>79600</v>
          </cell>
        </row>
        <row r="2129">
          <cell r="A2129" t="str">
            <v>Wilson-TX201480</v>
          </cell>
          <cell r="B2129">
            <v>32950</v>
          </cell>
          <cell r="C2129">
            <v>37650</v>
          </cell>
          <cell r="D2129">
            <v>42350</v>
          </cell>
          <cell r="E2129">
            <v>47050</v>
          </cell>
          <cell r="F2129">
            <v>50850</v>
          </cell>
          <cell r="G2129">
            <v>54600</v>
          </cell>
          <cell r="H2129">
            <v>58350</v>
          </cell>
          <cell r="I2129">
            <v>62150</v>
          </cell>
        </row>
        <row r="2130">
          <cell r="A2130" t="str">
            <v>Winkler-TX201480</v>
          </cell>
          <cell r="B2130">
            <v>30200</v>
          </cell>
          <cell r="C2130">
            <v>34500</v>
          </cell>
          <cell r="D2130">
            <v>38800</v>
          </cell>
          <cell r="E2130">
            <v>43100</v>
          </cell>
          <cell r="F2130">
            <v>46550</v>
          </cell>
          <cell r="G2130">
            <v>50000</v>
          </cell>
          <cell r="H2130">
            <v>53450</v>
          </cell>
          <cell r="I2130">
            <v>56900</v>
          </cell>
        </row>
        <row r="2131">
          <cell r="A2131" t="str">
            <v>Wise-TX201480</v>
          </cell>
          <cell r="B2131">
            <v>39450</v>
          </cell>
          <cell r="C2131">
            <v>45050</v>
          </cell>
          <cell r="D2131">
            <v>50700</v>
          </cell>
          <cell r="E2131">
            <v>56300</v>
          </cell>
          <cell r="F2131">
            <v>60850</v>
          </cell>
          <cell r="G2131">
            <v>65350</v>
          </cell>
          <cell r="H2131">
            <v>69850</v>
          </cell>
          <cell r="I2131">
            <v>74350</v>
          </cell>
        </row>
        <row r="2132">
          <cell r="A2132" t="str">
            <v>Wood-TX201480</v>
          </cell>
          <cell r="B2132">
            <v>30000</v>
          </cell>
          <cell r="C2132">
            <v>34250</v>
          </cell>
          <cell r="D2132">
            <v>38550</v>
          </cell>
          <cell r="E2132">
            <v>42800</v>
          </cell>
          <cell r="F2132">
            <v>46250</v>
          </cell>
          <cell r="G2132">
            <v>49650</v>
          </cell>
          <cell r="H2132">
            <v>53100</v>
          </cell>
          <cell r="I2132">
            <v>56500</v>
          </cell>
        </row>
        <row r="2133">
          <cell r="A2133" t="str">
            <v>Yoakum-TX201480</v>
          </cell>
          <cell r="B2133">
            <v>31300</v>
          </cell>
          <cell r="C2133">
            <v>35800</v>
          </cell>
          <cell r="D2133">
            <v>40250</v>
          </cell>
          <cell r="E2133">
            <v>44700</v>
          </cell>
          <cell r="F2133">
            <v>48300</v>
          </cell>
          <cell r="G2133">
            <v>51900</v>
          </cell>
          <cell r="H2133">
            <v>55450</v>
          </cell>
          <cell r="I2133">
            <v>59050</v>
          </cell>
        </row>
        <row r="2134">
          <cell r="A2134" t="str">
            <v>Young-TX201480</v>
          </cell>
          <cell r="B2134">
            <v>30100</v>
          </cell>
          <cell r="C2134">
            <v>34400</v>
          </cell>
          <cell r="D2134">
            <v>38700</v>
          </cell>
          <cell r="E2134">
            <v>42950</v>
          </cell>
          <cell r="F2134">
            <v>46400</v>
          </cell>
          <cell r="G2134">
            <v>49850</v>
          </cell>
          <cell r="H2134">
            <v>53300</v>
          </cell>
          <cell r="I2134">
            <v>56700</v>
          </cell>
        </row>
        <row r="2135">
          <cell r="A2135" t="str">
            <v>Zapata-TX201480</v>
          </cell>
          <cell r="B2135">
            <v>28150</v>
          </cell>
          <cell r="C2135">
            <v>32150</v>
          </cell>
          <cell r="D2135">
            <v>36150</v>
          </cell>
          <cell r="E2135">
            <v>40150</v>
          </cell>
          <cell r="F2135">
            <v>43400</v>
          </cell>
          <cell r="G2135">
            <v>46600</v>
          </cell>
          <cell r="H2135">
            <v>49800</v>
          </cell>
          <cell r="I2135">
            <v>53000</v>
          </cell>
        </row>
        <row r="2136">
          <cell r="A2136" t="str">
            <v>Zavala-TX201480</v>
          </cell>
          <cell r="B2136">
            <v>28150</v>
          </cell>
          <cell r="C2136">
            <v>32150</v>
          </cell>
          <cell r="D2136">
            <v>36150</v>
          </cell>
          <cell r="E2136">
            <v>40150</v>
          </cell>
          <cell r="F2136">
            <v>43400</v>
          </cell>
          <cell r="G2136">
            <v>46600</v>
          </cell>
          <cell r="H2136">
            <v>49800</v>
          </cell>
          <cell r="I2136">
            <v>53000</v>
          </cell>
        </row>
        <row r="2137">
          <cell r="A2137" t="str">
            <v>Adams-WI201480</v>
          </cell>
          <cell r="B2137">
            <v>33000</v>
          </cell>
          <cell r="C2137">
            <v>37700</v>
          </cell>
          <cell r="D2137">
            <v>42400</v>
          </cell>
          <cell r="E2137">
            <v>47100</v>
          </cell>
          <cell r="F2137">
            <v>50900</v>
          </cell>
          <cell r="G2137">
            <v>54650</v>
          </cell>
          <cell r="H2137">
            <v>58450</v>
          </cell>
          <cell r="I2137">
            <v>62200</v>
          </cell>
        </row>
        <row r="2138">
          <cell r="A2138" t="str">
            <v>Ashland-WI201480</v>
          </cell>
          <cell r="B2138">
            <v>33000</v>
          </cell>
          <cell r="C2138">
            <v>37700</v>
          </cell>
          <cell r="D2138">
            <v>42400</v>
          </cell>
          <cell r="E2138">
            <v>47100</v>
          </cell>
          <cell r="F2138">
            <v>50900</v>
          </cell>
          <cell r="G2138">
            <v>54650</v>
          </cell>
          <cell r="H2138">
            <v>58450</v>
          </cell>
          <cell r="I2138">
            <v>62200</v>
          </cell>
        </row>
        <row r="2139">
          <cell r="A2139" t="str">
            <v>Barron-WI201480</v>
          </cell>
          <cell r="B2139">
            <v>33000</v>
          </cell>
          <cell r="C2139">
            <v>37700</v>
          </cell>
          <cell r="D2139">
            <v>42400</v>
          </cell>
          <cell r="E2139">
            <v>47100</v>
          </cell>
          <cell r="F2139">
            <v>50900</v>
          </cell>
          <cell r="G2139">
            <v>54650</v>
          </cell>
          <cell r="H2139">
            <v>58450</v>
          </cell>
          <cell r="I2139">
            <v>62200</v>
          </cell>
        </row>
        <row r="2140">
          <cell r="A2140" t="str">
            <v>Bayfield-WI201480</v>
          </cell>
          <cell r="B2140">
            <v>33000</v>
          </cell>
          <cell r="C2140">
            <v>37700</v>
          </cell>
          <cell r="D2140">
            <v>42400</v>
          </cell>
          <cell r="E2140">
            <v>47100</v>
          </cell>
          <cell r="F2140">
            <v>50900</v>
          </cell>
          <cell r="G2140">
            <v>54650</v>
          </cell>
          <cell r="H2140">
            <v>58450</v>
          </cell>
          <cell r="I2140">
            <v>62200</v>
          </cell>
        </row>
        <row r="2141">
          <cell r="A2141" t="str">
            <v>Brown-WI201480</v>
          </cell>
          <cell r="B2141">
            <v>38200</v>
          </cell>
          <cell r="C2141">
            <v>43650</v>
          </cell>
          <cell r="D2141">
            <v>49100</v>
          </cell>
          <cell r="E2141">
            <v>54550</v>
          </cell>
          <cell r="F2141">
            <v>58950</v>
          </cell>
          <cell r="G2141">
            <v>63300</v>
          </cell>
          <cell r="H2141">
            <v>67650</v>
          </cell>
          <cell r="I2141">
            <v>72050</v>
          </cell>
        </row>
        <row r="2142">
          <cell r="A2142" t="str">
            <v>Buffalo-WI201480</v>
          </cell>
          <cell r="B2142">
            <v>33000</v>
          </cell>
          <cell r="C2142">
            <v>37700</v>
          </cell>
          <cell r="D2142">
            <v>42400</v>
          </cell>
          <cell r="E2142">
            <v>47100</v>
          </cell>
          <cell r="F2142">
            <v>50900</v>
          </cell>
          <cell r="G2142">
            <v>54650</v>
          </cell>
          <cell r="H2142">
            <v>58450</v>
          </cell>
          <cell r="I2142">
            <v>62200</v>
          </cell>
        </row>
        <row r="2143">
          <cell r="A2143" t="str">
            <v>Burnett-WI201480</v>
          </cell>
          <cell r="B2143">
            <v>33000</v>
          </cell>
          <cell r="C2143">
            <v>37700</v>
          </cell>
          <cell r="D2143">
            <v>42400</v>
          </cell>
          <cell r="E2143">
            <v>47100</v>
          </cell>
          <cell r="F2143">
            <v>50900</v>
          </cell>
          <cell r="G2143">
            <v>54650</v>
          </cell>
          <cell r="H2143">
            <v>58450</v>
          </cell>
          <cell r="I2143">
            <v>62200</v>
          </cell>
        </row>
        <row r="2144">
          <cell r="A2144" t="str">
            <v>Calumet-WI201480</v>
          </cell>
          <cell r="B2144">
            <v>39900</v>
          </cell>
          <cell r="C2144">
            <v>45600</v>
          </cell>
          <cell r="D2144">
            <v>51300</v>
          </cell>
          <cell r="E2144">
            <v>56950</v>
          </cell>
          <cell r="F2144">
            <v>61550</v>
          </cell>
          <cell r="G2144">
            <v>66100</v>
          </cell>
          <cell r="H2144">
            <v>70650</v>
          </cell>
          <cell r="I2144">
            <v>75200</v>
          </cell>
        </row>
        <row r="2145">
          <cell r="A2145" t="str">
            <v>Chippewa-WI201480</v>
          </cell>
          <cell r="B2145">
            <v>36300</v>
          </cell>
          <cell r="C2145">
            <v>41500</v>
          </cell>
          <cell r="D2145">
            <v>46700</v>
          </cell>
          <cell r="E2145">
            <v>51850</v>
          </cell>
          <cell r="F2145">
            <v>56000</v>
          </cell>
          <cell r="G2145">
            <v>60150</v>
          </cell>
          <cell r="H2145">
            <v>64300</v>
          </cell>
          <cell r="I2145">
            <v>68450</v>
          </cell>
        </row>
        <row r="2146">
          <cell r="A2146" t="str">
            <v>Clark-WI201480</v>
          </cell>
          <cell r="B2146">
            <v>33000</v>
          </cell>
          <cell r="C2146">
            <v>37700</v>
          </cell>
          <cell r="D2146">
            <v>42400</v>
          </cell>
          <cell r="E2146">
            <v>47100</v>
          </cell>
          <cell r="F2146">
            <v>50900</v>
          </cell>
          <cell r="G2146">
            <v>54650</v>
          </cell>
          <cell r="H2146">
            <v>58450</v>
          </cell>
          <cell r="I2146">
            <v>62200</v>
          </cell>
        </row>
        <row r="2147">
          <cell r="A2147" t="str">
            <v>Columbia-WI201480</v>
          </cell>
          <cell r="B2147">
            <v>39700</v>
          </cell>
          <cell r="C2147">
            <v>45350</v>
          </cell>
          <cell r="D2147">
            <v>51000</v>
          </cell>
          <cell r="E2147">
            <v>56650</v>
          </cell>
          <cell r="F2147">
            <v>61200</v>
          </cell>
          <cell r="G2147">
            <v>65750</v>
          </cell>
          <cell r="H2147">
            <v>70250</v>
          </cell>
          <cell r="I2147">
            <v>74800</v>
          </cell>
        </row>
        <row r="2148">
          <cell r="A2148" t="str">
            <v>Crawford-WI201480</v>
          </cell>
          <cell r="B2148">
            <v>33000</v>
          </cell>
          <cell r="C2148">
            <v>37700</v>
          </cell>
          <cell r="D2148">
            <v>42400</v>
          </cell>
          <cell r="E2148">
            <v>47100</v>
          </cell>
          <cell r="F2148">
            <v>50900</v>
          </cell>
          <cell r="G2148">
            <v>54650</v>
          </cell>
          <cell r="H2148">
            <v>58450</v>
          </cell>
          <cell r="I2148">
            <v>62200</v>
          </cell>
        </row>
        <row r="2149">
          <cell r="A2149" t="str">
            <v>Dane-WI201480</v>
          </cell>
          <cell r="B2149">
            <v>44750</v>
          </cell>
          <cell r="C2149">
            <v>51150</v>
          </cell>
          <cell r="D2149">
            <v>57550</v>
          </cell>
          <cell r="E2149">
            <v>63900</v>
          </cell>
          <cell r="F2149">
            <v>69050</v>
          </cell>
          <cell r="G2149">
            <v>74150</v>
          </cell>
          <cell r="H2149">
            <v>79250</v>
          </cell>
          <cell r="I2149">
            <v>84350</v>
          </cell>
        </row>
        <row r="2150">
          <cell r="A2150" t="str">
            <v>Dodge-WI201480</v>
          </cell>
          <cell r="B2150">
            <v>37150</v>
          </cell>
          <cell r="C2150">
            <v>42450</v>
          </cell>
          <cell r="D2150">
            <v>47750</v>
          </cell>
          <cell r="E2150">
            <v>53050</v>
          </cell>
          <cell r="F2150">
            <v>57300</v>
          </cell>
          <cell r="G2150">
            <v>61550</v>
          </cell>
          <cell r="H2150">
            <v>65800</v>
          </cell>
          <cell r="I2150">
            <v>70050</v>
          </cell>
        </row>
        <row r="2151">
          <cell r="A2151" t="str">
            <v>Door-WI201480</v>
          </cell>
          <cell r="B2151">
            <v>35600</v>
          </cell>
          <cell r="C2151">
            <v>40650</v>
          </cell>
          <cell r="D2151">
            <v>45750</v>
          </cell>
          <cell r="E2151">
            <v>50800</v>
          </cell>
          <cell r="F2151">
            <v>54900</v>
          </cell>
          <cell r="G2151">
            <v>58950</v>
          </cell>
          <cell r="H2151">
            <v>63000</v>
          </cell>
          <cell r="I2151">
            <v>67100</v>
          </cell>
        </row>
        <row r="2152">
          <cell r="A2152" t="str">
            <v>Douglas-WI201480</v>
          </cell>
          <cell r="B2152">
            <v>36050</v>
          </cell>
          <cell r="C2152">
            <v>41200</v>
          </cell>
          <cell r="D2152">
            <v>46350</v>
          </cell>
          <cell r="E2152">
            <v>51450</v>
          </cell>
          <cell r="F2152">
            <v>55600</v>
          </cell>
          <cell r="G2152">
            <v>59700</v>
          </cell>
          <cell r="H2152">
            <v>63800</v>
          </cell>
          <cell r="I2152">
            <v>67950</v>
          </cell>
        </row>
        <row r="2153">
          <cell r="A2153" t="str">
            <v>Dunn-WI201480</v>
          </cell>
          <cell r="B2153">
            <v>35800</v>
          </cell>
          <cell r="C2153">
            <v>40900</v>
          </cell>
          <cell r="D2153">
            <v>46000</v>
          </cell>
          <cell r="E2153">
            <v>51100</v>
          </cell>
          <cell r="F2153">
            <v>55200</v>
          </cell>
          <cell r="G2153">
            <v>59300</v>
          </cell>
          <cell r="H2153">
            <v>63400</v>
          </cell>
          <cell r="I2153">
            <v>67500</v>
          </cell>
        </row>
        <row r="2154">
          <cell r="A2154" t="str">
            <v>Eau Claire-WI201480</v>
          </cell>
          <cell r="B2154">
            <v>36300</v>
          </cell>
          <cell r="C2154">
            <v>41500</v>
          </cell>
          <cell r="D2154">
            <v>46700</v>
          </cell>
          <cell r="E2154">
            <v>51850</v>
          </cell>
          <cell r="F2154">
            <v>56000</v>
          </cell>
          <cell r="G2154">
            <v>60150</v>
          </cell>
          <cell r="H2154">
            <v>64300</v>
          </cell>
          <cell r="I2154">
            <v>68450</v>
          </cell>
        </row>
        <row r="2155">
          <cell r="A2155" t="str">
            <v>Florence-WI201480</v>
          </cell>
          <cell r="B2155">
            <v>33000</v>
          </cell>
          <cell r="C2155">
            <v>37700</v>
          </cell>
          <cell r="D2155">
            <v>42400</v>
          </cell>
          <cell r="E2155">
            <v>47100</v>
          </cell>
          <cell r="F2155">
            <v>50900</v>
          </cell>
          <cell r="G2155">
            <v>54650</v>
          </cell>
          <cell r="H2155">
            <v>58450</v>
          </cell>
          <cell r="I2155">
            <v>62200</v>
          </cell>
        </row>
        <row r="2156">
          <cell r="A2156" t="str">
            <v>Fond du Lac-WI201480</v>
          </cell>
          <cell r="B2156">
            <v>37450</v>
          </cell>
          <cell r="C2156">
            <v>42800</v>
          </cell>
          <cell r="D2156">
            <v>48150</v>
          </cell>
          <cell r="E2156">
            <v>53450</v>
          </cell>
          <cell r="F2156">
            <v>57750</v>
          </cell>
          <cell r="G2156">
            <v>62050</v>
          </cell>
          <cell r="H2156">
            <v>66300</v>
          </cell>
          <cell r="I2156">
            <v>70600</v>
          </cell>
        </row>
        <row r="2157">
          <cell r="A2157" t="str">
            <v>Forest-WI201480</v>
          </cell>
          <cell r="B2157">
            <v>33000</v>
          </cell>
          <cell r="C2157">
            <v>37700</v>
          </cell>
          <cell r="D2157">
            <v>42400</v>
          </cell>
          <cell r="E2157">
            <v>47100</v>
          </cell>
          <cell r="F2157">
            <v>50900</v>
          </cell>
          <cell r="G2157">
            <v>54650</v>
          </cell>
          <cell r="H2157">
            <v>58450</v>
          </cell>
          <cell r="I2157">
            <v>62200</v>
          </cell>
        </row>
        <row r="2158">
          <cell r="A2158" t="str">
            <v>Grant-WI201480</v>
          </cell>
          <cell r="B2158">
            <v>33000</v>
          </cell>
          <cell r="C2158">
            <v>37700</v>
          </cell>
          <cell r="D2158">
            <v>42400</v>
          </cell>
          <cell r="E2158">
            <v>47100</v>
          </cell>
          <cell r="F2158">
            <v>50900</v>
          </cell>
          <cell r="G2158">
            <v>54650</v>
          </cell>
          <cell r="H2158">
            <v>58450</v>
          </cell>
          <cell r="I2158">
            <v>62200</v>
          </cell>
        </row>
        <row r="2159">
          <cell r="A2159" t="str">
            <v>Green-WI201480</v>
          </cell>
          <cell r="B2159">
            <v>37650</v>
          </cell>
          <cell r="C2159">
            <v>43000</v>
          </cell>
          <cell r="D2159">
            <v>48400</v>
          </cell>
          <cell r="E2159">
            <v>53750</v>
          </cell>
          <cell r="F2159">
            <v>58050</v>
          </cell>
          <cell r="G2159">
            <v>62350</v>
          </cell>
          <cell r="H2159">
            <v>66650</v>
          </cell>
          <cell r="I2159">
            <v>70950</v>
          </cell>
        </row>
        <row r="2160">
          <cell r="A2160" t="str">
            <v>Green Lake-WI201480</v>
          </cell>
          <cell r="B2160">
            <v>36900</v>
          </cell>
          <cell r="C2160">
            <v>42150</v>
          </cell>
          <cell r="D2160">
            <v>47400</v>
          </cell>
          <cell r="E2160">
            <v>52650</v>
          </cell>
          <cell r="F2160">
            <v>56900</v>
          </cell>
          <cell r="G2160">
            <v>61100</v>
          </cell>
          <cell r="H2160">
            <v>65300</v>
          </cell>
          <cell r="I2160">
            <v>69500</v>
          </cell>
        </row>
        <row r="2161">
          <cell r="A2161" t="str">
            <v>Iowa-WI201480</v>
          </cell>
          <cell r="B2161">
            <v>40250</v>
          </cell>
          <cell r="C2161">
            <v>46000</v>
          </cell>
          <cell r="D2161">
            <v>51750</v>
          </cell>
          <cell r="E2161">
            <v>57500</v>
          </cell>
          <cell r="F2161">
            <v>62100</v>
          </cell>
          <cell r="G2161">
            <v>66700</v>
          </cell>
          <cell r="H2161">
            <v>71300</v>
          </cell>
          <cell r="I2161">
            <v>75900</v>
          </cell>
        </row>
        <row r="2162">
          <cell r="A2162" t="str">
            <v>Iron-WI201480</v>
          </cell>
          <cell r="B2162">
            <v>33000</v>
          </cell>
          <cell r="C2162">
            <v>37700</v>
          </cell>
          <cell r="D2162">
            <v>42400</v>
          </cell>
          <cell r="E2162">
            <v>47100</v>
          </cell>
          <cell r="F2162">
            <v>50900</v>
          </cell>
          <cell r="G2162">
            <v>54650</v>
          </cell>
          <cell r="H2162">
            <v>58450</v>
          </cell>
          <cell r="I2162">
            <v>62200</v>
          </cell>
        </row>
        <row r="2163">
          <cell r="A2163" t="str">
            <v>Jackson-WI201480</v>
          </cell>
          <cell r="B2163">
            <v>33000</v>
          </cell>
          <cell r="C2163">
            <v>37700</v>
          </cell>
          <cell r="D2163">
            <v>42400</v>
          </cell>
          <cell r="E2163">
            <v>47100</v>
          </cell>
          <cell r="F2163">
            <v>50900</v>
          </cell>
          <cell r="G2163">
            <v>54650</v>
          </cell>
          <cell r="H2163">
            <v>58450</v>
          </cell>
          <cell r="I2163">
            <v>62200</v>
          </cell>
        </row>
        <row r="2164">
          <cell r="A2164" t="str">
            <v>Jefferson-WI201480</v>
          </cell>
          <cell r="B2164">
            <v>38500</v>
          </cell>
          <cell r="C2164">
            <v>44000</v>
          </cell>
          <cell r="D2164">
            <v>49500</v>
          </cell>
          <cell r="E2164">
            <v>54950</v>
          </cell>
          <cell r="F2164">
            <v>59350</v>
          </cell>
          <cell r="G2164">
            <v>63750</v>
          </cell>
          <cell r="H2164">
            <v>68150</v>
          </cell>
          <cell r="I2164">
            <v>72550</v>
          </cell>
        </row>
        <row r="2165">
          <cell r="A2165" t="str">
            <v>Juneau-WI201480</v>
          </cell>
          <cell r="B2165">
            <v>33000</v>
          </cell>
          <cell r="C2165">
            <v>37700</v>
          </cell>
          <cell r="D2165">
            <v>42400</v>
          </cell>
          <cell r="E2165">
            <v>47100</v>
          </cell>
          <cell r="F2165">
            <v>50900</v>
          </cell>
          <cell r="G2165">
            <v>54650</v>
          </cell>
          <cell r="H2165">
            <v>58450</v>
          </cell>
          <cell r="I2165">
            <v>62200</v>
          </cell>
        </row>
        <row r="2166">
          <cell r="A2166" t="str">
            <v>Kenosha-WI201480</v>
          </cell>
          <cell r="B2166">
            <v>37100</v>
          </cell>
          <cell r="C2166">
            <v>42400</v>
          </cell>
          <cell r="D2166">
            <v>47700</v>
          </cell>
          <cell r="E2166">
            <v>52950</v>
          </cell>
          <cell r="F2166">
            <v>57200</v>
          </cell>
          <cell r="G2166">
            <v>61450</v>
          </cell>
          <cell r="H2166">
            <v>65700</v>
          </cell>
          <cell r="I2166">
            <v>69900</v>
          </cell>
        </row>
        <row r="2167">
          <cell r="A2167" t="str">
            <v>Kewaunee-WI201480</v>
          </cell>
          <cell r="B2167">
            <v>38200</v>
          </cell>
          <cell r="C2167">
            <v>43650</v>
          </cell>
          <cell r="D2167">
            <v>49100</v>
          </cell>
          <cell r="E2167">
            <v>54550</v>
          </cell>
          <cell r="F2167">
            <v>58950</v>
          </cell>
          <cell r="G2167">
            <v>63300</v>
          </cell>
          <cell r="H2167">
            <v>67650</v>
          </cell>
          <cell r="I2167">
            <v>72050</v>
          </cell>
        </row>
        <row r="2168">
          <cell r="A2168" t="str">
            <v>La Crosse-WI201480</v>
          </cell>
          <cell r="B2168">
            <v>37150</v>
          </cell>
          <cell r="C2168">
            <v>42450</v>
          </cell>
          <cell r="D2168">
            <v>47750</v>
          </cell>
          <cell r="E2168">
            <v>53050</v>
          </cell>
          <cell r="F2168">
            <v>57300</v>
          </cell>
          <cell r="G2168">
            <v>61550</v>
          </cell>
          <cell r="H2168">
            <v>65800</v>
          </cell>
          <cell r="I2168">
            <v>70050</v>
          </cell>
        </row>
        <row r="2169">
          <cell r="A2169" t="str">
            <v>Lafayette-WI201480</v>
          </cell>
          <cell r="B2169">
            <v>34750</v>
          </cell>
          <cell r="C2169">
            <v>39700</v>
          </cell>
          <cell r="D2169">
            <v>44650</v>
          </cell>
          <cell r="E2169">
            <v>49600</v>
          </cell>
          <cell r="F2169">
            <v>53600</v>
          </cell>
          <cell r="G2169">
            <v>57550</v>
          </cell>
          <cell r="H2169">
            <v>61550</v>
          </cell>
          <cell r="I2169">
            <v>65500</v>
          </cell>
        </row>
        <row r="2170">
          <cell r="A2170" t="str">
            <v>Langlade-WI201480</v>
          </cell>
          <cell r="B2170">
            <v>33000</v>
          </cell>
          <cell r="C2170">
            <v>37700</v>
          </cell>
          <cell r="D2170">
            <v>42400</v>
          </cell>
          <cell r="E2170">
            <v>47100</v>
          </cell>
          <cell r="F2170">
            <v>50900</v>
          </cell>
          <cell r="G2170">
            <v>54650</v>
          </cell>
          <cell r="H2170">
            <v>58450</v>
          </cell>
          <cell r="I2170">
            <v>62200</v>
          </cell>
        </row>
        <row r="2171">
          <cell r="A2171" t="str">
            <v>Lincoln-WI201480</v>
          </cell>
          <cell r="B2171">
            <v>34950</v>
          </cell>
          <cell r="C2171">
            <v>39950</v>
          </cell>
          <cell r="D2171">
            <v>44950</v>
          </cell>
          <cell r="E2171">
            <v>49900</v>
          </cell>
          <cell r="F2171">
            <v>53900</v>
          </cell>
          <cell r="G2171">
            <v>57900</v>
          </cell>
          <cell r="H2171">
            <v>61900</v>
          </cell>
          <cell r="I2171">
            <v>65900</v>
          </cell>
        </row>
        <row r="2172">
          <cell r="A2172" t="str">
            <v>Manitowoc-WI201480</v>
          </cell>
          <cell r="B2172">
            <v>34550</v>
          </cell>
          <cell r="C2172">
            <v>39500</v>
          </cell>
          <cell r="D2172">
            <v>44450</v>
          </cell>
          <cell r="E2172">
            <v>49350</v>
          </cell>
          <cell r="F2172">
            <v>53300</v>
          </cell>
          <cell r="G2172">
            <v>57250</v>
          </cell>
          <cell r="H2172">
            <v>61200</v>
          </cell>
          <cell r="I2172">
            <v>65150</v>
          </cell>
        </row>
        <row r="2173">
          <cell r="A2173" t="str">
            <v>Marathon-WI201480</v>
          </cell>
          <cell r="B2173">
            <v>36650</v>
          </cell>
          <cell r="C2173">
            <v>41850</v>
          </cell>
          <cell r="D2173">
            <v>47100</v>
          </cell>
          <cell r="E2173">
            <v>52300</v>
          </cell>
          <cell r="F2173">
            <v>56500</v>
          </cell>
          <cell r="G2173">
            <v>60700</v>
          </cell>
          <cell r="H2173">
            <v>64900</v>
          </cell>
          <cell r="I2173">
            <v>69050</v>
          </cell>
        </row>
        <row r="2174">
          <cell r="A2174" t="str">
            <v>Marinette-WI201480</v>
          </cell>
          <cell r="B2174">
            <v>33000</v>
          </cell>
          <cell r="C2174">
            <v>37700</v>
          </cell>
          <cell r="D2174">
            <v>42400</v>
          </cell>
          <cell r="E2174">
            <v>47100</v>
          </cell>
          <cell r="F2174">
            <v>50900</v>
          </cell>
          <cell r="G2174">
            <v>54650</v>
          </cell>
          <cell r="H2174">
            <v>58450</v>
          </cell>
          <cell r="I2174">
            <v>62200</v>
          </cell>
        </row>
        <row r="2175">
          <cell r="A2175" t="str">
            <v>Marquette-WI201480</v>
          </cell>
          <cell r="B2175">
            <v>33000</v>
          </cell>
          <cell r="C2175">
            <v>37700</v>
          </cell>
          <cell r="D2175">
            <v>42400</v>
          </cell>
          <cell r="E2175">
            <v>47100</v>
          </cell>
          <cell r="F2175">
            <v>50900</v>
          </cell>
          <cell r="G2175">
            <v>54650</v>
          </cell>
          <cell r="H2175">
            <v>58450</v>
          </cell>
          <cell r="I2175">
            <v>62200</v>
          </cell>
        </row>
        <row r="2176">
          <cell r="A2176" t="str">
            <v>Menominee-WI201480</v>
          </cell>
          <cell r="B2176">
            <v>33000</v>
          </cell>
          <cell r="C2176">
            <v>37700</v>
          </cell>
          <cell r="D2176">
            <v>42400</v>
          </cell>
          <cell r="E2176">
            <v>47100</v>
          </cell>
          <cell r="F2176">
            <v>50900</v>
          </cell>
          <cell r="G2176">
            <v>54650</v>
          </cell>
          <cell r="H2176">
            <v>58450</v>
          </cell>
          <cell r="I2176">
            <v>62200</v>
          </cell>
        </row>
        <row r="2177">
          <cell r="A2177" t="str">
            <v>Milwaukee-WI201480</v>
          </cell>
          <cell r="B2177">
            <v>39400</v>
          </cell>
          <cell r="C2177">
            <v>45000</v>
          </cell>
          <cell r="D2177">
            <v>50650</v>
          </cell>
          <cell r="E2177">
            <v>56250</v>
          </cell>
          <cell r="F2177">
            <v>60750</v>
          </cell>
          <cell r="G2177">
            <v>65250</v>
          </cell>
          <cell r="H2177">
            <v>69750</v>
          </cell>
          <cell r="I2177">
            <v>74250</v>
          </cell>
        </row>
        <row r="2178">
          <cell r="A2178" t="str">
            <v>Monroe-WI201480</v>
          </cell>
          <cell r="B2178">
            <v>35200</v>
          </cell>
          <cell r="C2178">
            <v>40200</v>
          </cell>
          <cell r="D2178">
            <v>45250</v>
          </cell>
          <cell r="E2178">
            <v>50250</v>
          </cell>
          <cell r="F2178">
            <v>54300</v>
          </cell>
          <cell r="G2178">
            <v>58300</v>
          </cell>
          <cell r="H2178">
            <v>62350</v>
          </cell>
          <cell r="I2178">
            <v>66350</v>
          </cell>
        </row>
        <row r="2179">
          <cell r="A2179" t="str">
            <v>Oconto-WI201480</v>
          </cell>
          <cell r="B2179">
            <v>33850</v>
          </cell>
          <cell r="C2179">
            <v>38650</v>
          </cell>
          <cell r="D2179">
            <v>43500</v>
          </cell>
          <cell r="E2179">
            <v>48300</v>
          </cell>
          <cell r="F2179">
            <v>52200</v>
          </cell>
          <cell r="G2179">
            <v>56050</v>
          </cell>
          <cell r="H2179">
            <v>59900</v>
          </cell>
          <cell r="I2179">
            <v>63800</v>
          </cell>
        </row>
        <row r="2180">
          <cell r="A2180" t="str">
            <v>Oneida-WI201480</v>
          </cell>
          <cell r="B2180">
            <v>33000</v>
          </cell>
          <cell r="C2180">
            <v>37700</v>
          </cell>
          <cell r="D2180">
            <v>42400</v>
          </cell>
          <cell r="E2180">
            <v>47100</v>
          </cell>
          <cell r="F2180">
            <v>50900</v>
          </cell>
          <cell r="G2180">
            <v>54650</v>
          </cell>
          <cell r="H2180">
            <v>58450</v>
          </cell>
          <cell r="I2180">
            <v>62200</v>
          </cell>
        </row>
        <row r="2181">
          <cell r="A2181" t="str">
            <v>Outagamie-WI201480</v>
          </cell>
          <cell r="B2181">
            <v>39900</v>
          </cell>
          <cell r="C2181">
            <v>45600</v>
          </cell>
          <cell r="D2181">
            <v>51300</v>
          </cell>
          <cell r="E2181">
            <v>56950</v>
          </cell>
          <cell r="F2181">
            <v>61550</v>
          </cell>
          <cell r="G2181">
            <v>66100</v>
          </cell>
          <cell r="H2181">
            <v>70650</v>
          </cell>
          <cell r="I2181">
            <v>75200</v>
          </cell>
        </row>
        <row r="2182">
          <cell r="A2182" t="str">
            <v>Ozaukee-WI201480</v>
          </cell>
          <cell r="B2182">
            <v>39400</v>
          </cell>
          <cell r="C2182">
            <v>45000</v>
          </cell>
          <cell r="D2182">
            <v>50650</v>
          </cell>
          <cell r="E2182">
            <v>56250</v>
          </cell>
          <cell r="F2182">
            <v>60750</v>
          </cell>
          <cell r="G2182">
            <v>65250</v>
          </cell>
          <cell r="H2182">
            <v>69750</v>
          </cell>
          <cell r="I2182">
            <v>74250</v>
          </cell>
        </row>
        <row r="2183">
          <cell r="A2183" t="str">
            <v>Pepin-WI201480</v>
          </cell>
          <cell r="B2183">
            <v>34450</v>
          </cell>
          <cell r="C2183">
            <v>39400</v>
          </cell>
          <cell r="D2183">
            <v>44300</v>
          </cell>
          <cell r="E2183">
            <v>49200</v>
          </cell>
          <cell r="F2183">
            <v>53150</v>
          </cell>
          <cell r="G2183">
            <v>57100</v>
          </cell>
          <cell r="H2183">
            <v>61050</v>
          </cell>
          <cell r="I2183">
            <v>64950</v>
          </cell>
        </row>
        <row r="2184">
          <cell r="A2184" t="str">
            <v>Pierce-WI201480</v>
          </cell>
          <cell r="B2184">
            <v>44750</v>
          </cell>
          <cell r="C2184">
            <v>51150</v>
          </cell>
          <cell r="D2184">
            <v>57550</v>
          </cell>
          <cell r="E2184">
            <v>63900</v>
          </cell>
          <cell r="F2184">
            <v>69050</v>
          </cell>
          <cell r="G2184">
            <v>74150</v>
          </cell>
          <cell r="H2184">
            <v>79250</v>
          </cell>
          <cell r="I2184">
            <v>84350</v>
          </cell>
        </row>
        <row r="2185">
          <cell r="A2185" t="str">
            <v>Polk-WI201480</v>
          </cell>
          <cell r="B2185">
            <v>34650</v>
          </cell>
          <cell r="C2185">
            <v>39600</v>
          </cell>
          <cell r="D2185">
            <v>44550</v>
          </cell>
          <cell r="E2185">
            <v>49500</v>
          </cell>
          <cell r="F2185">
            <v>53500</v>
          </cell>
          <cell r="G2185">
            <v>57450</v>
          </cell>
          <cell r="H2185">
            <v>61400</v>
          </cell>
          <cell r="I2185">
            <v>65350</v>
          </cell>
        </row>
        <row r="2186">
          <cell r="A2186" t="str">
            <v>Portage-WI201480</v>
          </cell>
          <cell r="B2186">
            <v>36050</v>
          </cell>
          <cell r="C2186">
            <v>41200</v>
          </cell>
          <cell r="D2186">
            <v>46350</v>
          </cell>
          <cell r="E2186">
            <v>51450</v>
          </cell>
          <cell r="F2186">
            <v>55600</v>
          </cell>
          <cell r="G2186">
            <v>59700</v>
          </cell>
          <cell r="H2186">
            <v>63800</v>
          </cell>
          <cell r="I2186">
            <v>67950</v>
          </cell>
        </row>
        <row r="2187">
          <cell r="A2187" t="str">
            <v>Price-WI201480</v>
          </cell>
          <cell r="B2187">
            <v>33000</v>
          </cell>
          <cell r="C2187">
            <v>37700</v>
          </cell>
          <cell r="D2187">
            <v>42400</v>
          </cell>
          <cell r="E2187">
            <v>47100</v>
          </cell>
          <cell r="F2187">
            <v>50900</v>
          </cell>
          <cell r="G2187">
            <v>54650</v>
          </cell>
          <cell r="H2187">
            <v>58450</v>
          </cell>
          <cell r="I2187">
            <v>62200</v>
          </cell>
        </row>
        <row r="2188">
          <cell r="A2188" t="str">
            <v>Racine-WI201480</v>
          </cell>
          <cell r="B2188">
            <v>38450</v>
          </cell>
          <cell r="C2188">
            <v>43950</v>
          </cell>
          <cell r="D2188">
            <v>49450</v>
          </cell>
          <cell r="E2188">
            <v>54900</v>
          </cell>
          <cell r="F2188">
            <v>59300</v>
          </cell>
          <cell r="G2188">
            <v>63700</v>
          </cell>
          <cell r="H2188">
            <v>68100</v>
          </cell>
          <cell r="I2188">
            <v>72500</v>
          </cell>
        </row>
        <row r="2189">
          <cell r="A2189" t="str">
            <v>Richland-WI201480</v>
          </cell>
          <cell r="B2189">
            <v>33000</v>
          </cell>
          <cell r="C2189">
            <v>37700</v>
          </cell>
          <cell r="D2189">
            <v>42400</v>
          </cell>
          <cell r="E2189">
            <v>47100</v>
          </cell>
          <cell r="F2189">
            <v>50900</v>
          </cell>
          <cell r="G2189">
            <v>54650</v>
          </cell>
          <cell r="H2189">
            <v>58450</v>
          </cell>
          <cell r="I2189">
            <v>62200</v>
          </cell>
        </row>
        <row r="2190">
          <cell r="A2190" t="str">
            <v>Rock-WI201480</v>
          </cell>
          <cell r="B2190">
            <v>34200</v>
          </cell>
          <cell r="C2190">
            <v>39050</v>
          </cell>
          <cell r="D2190">
            <v>43950</v>
          </cell>
          <cell r="E2190">
            <v>48800</v>
          </cell>
          <cell r="F2190">
            <v>52750</v>
          </cell>
          <cell r="G2190">
            <v>56650</v>
          </cell>
          <cell r="H2190">
            <v>60550</v>
          </cell>
          <cell r="I2190">
            <v>64450</v>
          </cell>
        </row>
        <row r="2191">
          <cell r="A2191" t="str">
            <v>Rusk-WI201480</v>
          </cell>
          <cell r="B2191">
            <v>33000</v>
          </cell>
          <cell r="C2191">
            <v>37700</v>
          </cell>
          <cell r="D2191">
            <v>42400</v>
          </cell>
          <cell r="E2191">
            <v>47100</v>
          </cell>
          <cell r="F2191">
            <v>50900</v>
          </cell>
          <cell r="G2191">
            <v>54650</v>
          </cell>
          <cell r="H2191">
            <v>58450</v>
          </cell>
          <cell r="I2191">
            <v>62200</v>
          </cell>
        </row>
        <row r="2192">
          <cell r="A2192" t="str">
            <v>St. Croix-WI201480</v>
          </cell>
          <cell r="B2192">
            <v>44750</v>
          </cell>
          <cell r="C2192">
            <v>51150</v>
          </cell>
          <cell r="D2192">
            <v>57550</v>
          </cell>
          <cell r="E2192">
            <v>63900</v>
          </cell>
          <cell r="F2192">
            <v>69050</v>
          </cell>
          <cell r="G2192">
            <v>74150</v>
          </cell>
          <cell r="H2192">
            <v>79250</v>
          </cell>
          <cell r="I2192">
            <v>84350</v>
          </cell>
        </row>
        <row r="2193">
          <cell r="A2193" t="str">
            <v>Sauk-WI201480</v>
          </cell>
          <cell r="B2193">
            <v>37750</v>
          </cell>
          <cell r="C2193">
            <v>43150</v>
          </cell>
          <cell r="D2193">
            <v>48550</v>
          </cell>
          <cell r="E2193">
            <v>53900</v>
          </cell>
          <cell r="F2193">
            <v>58250</v>
          </cell>
          <cell r="G2193">
            <v>62550</v>
          </cell>
          <cell r="H2193">
            <v>66850</v>
          </cell>
          <cell r="I2193">
            <v>71150</v>
          </cell>
        </row>
        <row r="2194">
          <cell r="A2194" t="str">
            <v>Sawyer-WI201480</v>
          </cell>
          <cell r="B2194">
            <v>33000</v>
          </cell>
          <cell r="C2194">
            <v>37700</v>
          </cell>
          <cell r="D2194">
            <v>42400</v>
          </cell>
          <cell r="E2194">
            <v>47100</v>
          </cell>
          <cell r="F2194">
            <v>50900</v>
          </cell>
          <cell r="G2194">
            <v>54650</v>
          </cell>
          <cell r="H2194">
            <v>58450</v>
          </cell>
          <cell r="I2194">
            <v>62200</v>
          </cell>
        </row>
        <row r="2195">
          <cell r="A2195" t="str">
            <v>Shawano-WI201480</v>
          </cell>
          <cell r="B2195">
            <v>33000</v>
          </cell>
          <cell r="C2195">
            <v>37700</v>
          </cell>
          <cell r="D2195">
            <v>42400</v>
          </cell>
          <cell r="E2195">
            <v>47100</v>
          </cell>
          <cell r="F2195">
            <v>50900</v>
          </cell>
          <cell r="G2195">
            <v>54650</v>
          </cell>
          <cell r="H2195">
            <v>58450</v>
          </cell>
          <cell r="I2195">
            <v>62200</v>
          </cell>
        </row>
        <row r="2196">
          <cell r="A2196" t="str">
            <v>Sheboygan-WI201480</v>
          </cell>
          <cell r="B2196">
            <v>36500</v>
          </cell>
          <cell r="C2196">
            <v>41700</v>
          </cell>
          <cell r="D2196">
            <v>46900</v>
          </cell>
          <cell r="E2196">
            <v>52100</v>
          </cell>
          <cell r="F2196">
            <v>56300</v>
          </cell>
          <cell r="G2196">
            <v>60450</v>
          </cell>
          <cell r="H2196">
            <v>64650</v>
          </cell>
          <cell r="I2196">
            <v>68800</v>
          </cell>
        </row>
        <row r="2197">
          <cell r="A2197" t="str">
            <v>Taylor-WI201480</v>
          </cell>
          <cell r="B2197">
            <v>33000</v>
          </cell>
          <cell r="C2197">
            <v>37700</v>
          </cell>
          <cell r="D2197">
            <v>42400</v>
          </cell>
          <cell r="E2197">
            <v>47100</v>
          </cell>
          <cell r="F2197">
            <v>50900</v>
          </cell>
          <cell r="G2197">
            <v>54650</v>
          </cell>
          <cell r="H2197">
            <v>58450</v>
          </cell>
          <cell r="I2197">
            <v>62200</v>
          </cell>
        </row>
        <row r="2198">
          <cell r="A2198" t="str">
            <v>Trempealeau-WI201480</v>
          </cell>
          <cell r="B2198">
            <v>34550</v>
          </cell>
          <cell r="C2198">
            <v>39450</v>
          </cell>
          <cell r="D2198">
            <v>44400</v>
          </cell>
          <cell r="E2198">
            <v>49300</v>
          </cell>
          <cell r="F2198">
            <v>53250</v>
          </cell>
          <cell r="G2198">
            <v>57200</v>
          </cell>
          <cell r="H2198">
            <v>61150</v>
          </cell>
          <cell r="I2198">
            <v>65100</v>
          </cell>
        </row>
        <row r="2199">
          <cell r="A2199" t="str">
            <v>Vernon-WI201480</v>
          </cell>
          <cell r="B2199">
            <v>33000</v>
          </cell>
          <cell r="C2199">
            <v>37700</v>
          </cell>
          <cell r="D2199">
            <v>42400</v>
          </cell>
          <cell r="E2199">
            <v>47100</v>
          </cell>
          <cell r="F2199">
            <v>50900</v>
          </cell>
          <cell r="G2199">
            <v>54650</v>
          </cell>
          <cell r="H2199">
            <v>58450</v>
          </cell>
          <cell r="I2199">
            <v>62200</v>
          </cell>
        </row>
        <row r="2200">
          <cell r="A2200" t="str">
            <v>Vilas-WI201480</v>
          </cell>
          <cell r="B2200">
            <v>33000</v>
          </cell>
          <cell r="C2200">
            <v>37700</v>
          </cell>
          <cell r="D2200">
            <v>42400</v>
          </cell>
          <cell r="E2200">
            <v>47100</v>
          </cell>
          <cell r="F2200">
            <v>50900</v>
          </cell>
          <cell r="G2200">
            <v>54650</v>
          </cell>
          <cell r="H2200">
            <v>58450</v>
          </cell>
          <cell r="I2200">
            <v>62200</v>
          </cell>
        </row>
        <row r="2201">
          <cell r="A2201" t="str">
            <v>Walworth-WI201480</v>
          </cell>
          <cell r="B2201">
            <v>39600</v>
          </cell>
          <cell r="C2201">
            <v>45250</v>
          </cell>
          <cell r="D2201">
            <v>50900</v>
          </cell>
          <cell r="E2201">
            <v>56550</v>
          </cell>
          <cell r="F2201">
            <v>61100</v>
          </cell>
          <cell r="G2201">
            <v>65600</v>
          </cell>
          <cell r="H2201">
            <v>70150</v>
          </cell>
          <cell r="I2201">
            <v>74650</v>
          </cell>
        </row>
        <row r="2202">
          <cell r="A2202" t="str">
            <v>Washburn-WI201480</v>
          </cell>
          <cell r="B2202">
            <v>33000</v>
          </cell>
          <cell r="C2202">
            <v>37700</v>
          </cell>
          <cell r="D2202">
            <v>42400</v>
          </cell>
          <cell r="E2202">
            <v>47100</v>
          </cell>
          <cell r="F2202">
            <v>50900</v>
          </cell>
          <cell r="G2202">
            <v>54650</v>
          </cell>
          <cell r="H2202">
            <v>58450</v>
          </cell>
          <cell r="I2202">
            <v>62200</v>
          </cell>
        </row>
        <row r="2203">
          <cell r="A2203" t="str">
            <v>Washington-WI201480</v>
          </cell>
          <cell r="B2203">
            <v>39400</v>
          </cell>
          <cell r="C2203">
            <v>45000</v>
          </cell>
          <cell r="D2203">
            <v>50650</v>
          </cell>
          <cell r="E2203">
            <v>56250</v>
          </cell>
          <cell r="F2203">
            <v>60750</v>
          </cell>
          <cell r="G2203">
            <v>65250</v>
          </cell>
          <cell r="H2203">
            <v>69750</v>
          </cell>
          <cell r="I2203">
            <v>74250</v>
          </cell>
        </row>
        <row r="2204">
          <cell r="A2204" t="str">
            <v>Waukesha-WI201480</v>
          </cell>
          <cell r="B2204">
            <v>39400</v>
          </cell>
          <cell r="C2204">
            <v>45000</v>
          </cell>
          <cell r="D2204">
            <v>50650</v>
          </cell>
          <cell r="E2204">
            <v>56250</v>
          </cell>
          <cell r="F2204">
            <v>60750</v>
          </cell>
          <cell r="G2204">
            <v>65250</v>
          </cell>
          <cell r="H2204">
            <v>69750</v>
          </cell>
          <cell r="I2204">
            <v>74250</v>
          </cell>
        </row>
        <row r="2205">
          <cell r="A2205" t="str">
            <v>Waupaca-WI201480</v>
          </cell>
          <cell r="B2205">
            <v>35150</v>
          </cell>
          <cell r="C2205">
            <v>40150</v>
          </cell>
          <cell r="D2205">
            <v>45150</v>
          </cell>
          <cell r="E2205">
            <v>50150</v>
          </cell>
          <cell r="F2205">
            <v>54200</v>
          </cell>
          <cell r="G2205">
            <v>58200</v>
          </cell>
          <cell r="H2205">
            <v>62200</v>
          </cell>
          <cell r="I2205">
            <v>66200</v>
          </cell>
        </row>
        <row r="2206">
          <cell r="A2206" t="str">
            <v>Waushara-WI201480</v>
          </cell>
          <cell r="B2206">
            <v>33000</v>
          </cell>
          <cell r="C2206">
            <v>37700</v>
          </cell>
          <cell r="D2206">
            <v>42400</v>
          </cell>
          <cell r="E2206">
            <v>47100</v>
          </cell>
          <cell r="F2206">
            <v>50900</v>
          </cell>
          <cell r="G2206">
            <v>54650</v>
          </cell>
          <cell r="H2206">
            <v>58450</v>
          </cell>
          <cell r="I2206">
            <v>62200</v>
          </cell>
        </row>
        <row r="2207">
          <cell r="A2207" t="str">
            <v>Winnebago-WI201480</v>
          </cell>
          <cell r="B2207">
            <v>38300</v>
          </cell>
          <cell r="C2207">
            <v>43750</v>
          </cell>
          <cell r="D2207">
            <v>49200</v>
          </cell>
          <cell r="E2207">
            <v>54650</v>
          </cell>
          <cell r="F2207">
            <v>59050</v>
          </cell>
          <cell r="G2207">
            <v>63400</v>
          </cell>
          <cell r="H2207">
            <v>67800</v>
          </cell>
          <cell r="I2207">
            <v>72150</v>
          </cell>
        </row>
        <row r="2208">
          <cell r="A2208" t="str">
            <v>Wood-WI201480</v>
          </cell>
          <cell r="B2208">
            <v>33800</v>
          </cell>
          <cell r="C2208">
            <v>38600</v>
          </cell>
          <cell r="D2208">
            <v>43450</v>
          </cell>
          <cell r="E2208">
            <v>48250</v>
          </cell>
          <cell r="F2208">
            <v>52150</v>
          </cell>
          <cell r="G2208">
            <v>56000</v>
          </cell>
          <cell r="H2208">
            <v>59850</v>
          </cell>
          <cell r="I2208">
            <v>63700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P HQF"/>
      <sheetName val="AMIs"/>
    </sheetNames>
    <sheetDataSet>
      <sheetData sheetId="0"/>
      <sheetData sheetId="1">
        <row r="4">
          <cell r="L4" t="str">
            <v>AL</v>
          </cell>
        </row>
        <row r="5">
          <cell r="L5" t="str">
            <v>FL</v>
          </cell>
        </row>
        <row r="6">
          <cell r="L6" t="str">
            <v>GA</v>
          </cell>
        </row>
        <row r="7">
          <cell r="L7" t="str">
            <v>IL</v>
          </cell>
        </row>
        <row r="8">
          <cell r="L8" t="str">
            <v>IN</v>
          </cell>
        </row>
        <row r="9">
          <cell r="L9" t="str">
            <v>KY</v>
          </cell>
        </row>
        <row r="10">
          <cell r="L10" t="str">
            <v>MI</v>
          </cell>
        </row>
        <row r="11">
          <cell r="L11" t="str">
            <v>NE</v>
          </cell>
        </row>
        <row r="12">
          <cell r="L12" t="str">
            <v>OH</v>
          </cell>
        </row>
        <row r="13">
          <cell r="L13" t="str">
            <v>TX</v>
          </cell>
        </row>
        <row r="14">
          <cell r="L14" t="str">
            <v>WI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huduser.gov/portal/datasets/il.html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huduser.gov/portal/datasets/il.html" TargetMode="Externa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pageSetUpPr fitToPage="1"/>
  </sheetPr>
  <dimension ref="A1:DZ85"/>
  <sheetViews>
    <sheetView showGridLines="0" showRuler="0" topLeftCell="B1" zoomScaleNormal="100" zoomScaleSheetLayoutView="100" workbookViewId="0">
      <selection activeCell="R6" sqref="R6:AA6"/>
    </sheetView>
  </sheetViews>
  <sheetFormatPr defaultColWidth="1.6640625" defaultRowHeight="15" customHeight="1" x14ac:dyDescent="0.3"/>
  <cols>
    <col min="1" max="95" width="1.6640625" customWidth="1"/>
    <col min="96" max="96" width="3" customWidth="1"/>
    <col min="97" max="97" width="1.6640625" hidden="1" customWidth="1"/>
    <col min="98" max="98" width="15.6640625" hidden="1" customWidth="1"/>
    <col min="99" max="99" width="2.5546875" hidden="1" customWidth="1"/>
    <col min="100" max="100" width="1.6640625" hidden="1" customWidth="1"/>
    <col min="101" max="101" width="5.44140625" hidden="1" customWidth="1"/>
    <col min="102" max="102" width="1.6640625" hidden="1" customWidth="1"/>
    <col min="103" max="130" width="1.6640625" customWidth="1"/>
  </cols>
  <sheetData>
    <row r="1" spans="1:130" ht="15" customHeight="1" thickBot="1" x14ac:dyDescent="0.4">
      <c r="D1" s="33"/>
      <c r="E1" s="33"/>
      <c r="F1" s="33"/>
      <c r="G1" s="135" t="s">
        <v>22</v>
      </c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33"/>
    </row>
    <row r="2" spans="1:130" ht="8.1" customHeight="1" x14ac:dyDescent="0.3">
      <c r="D2" s="75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7" t="str">
        <f>HYPERLINK("https://www.fhlbi.com/products-services/communities-and-housing/2016-affordable-housing-program-(ahp)-implementation-plan","Income Guidelines")</f>
        <v>Income Guidelines</v>
      </c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 t="s">
        <v>40</v>
      </c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  <c r="BM2" s="78"/>
      <c r="BN2" s="78"/>
      <c r="BO2" s="78"/>
      <c r="BP2" s="78"/>
      <c r="BQ2" s="78"/>
      <c r="BR2" s="78"/>
      <c r="BS2" s="78"/>
      <c r="BT2" s="78"/>
      <c r="BU2" s="78"/>
      <c r="BV2" s="78"/>
      <c r="BW2" s="78"/>
      <c r="BX2" s="78"/>
      <c r="BY2" s="78"/>
      <c r="BZ2" s="78"/>
      <c r="CA2" s="78"/>
      <c r="CB2" s="78"/>
      <c r="CC2" s="78"/>
      <c r="CD2" s="79"/>
    </row>
    <row r="3" spans="1:130" ht="24" thickBot="1" x14ac:dyDescent="0.5">
      <c r="A3" s="10"/>
      <c r="D3" s="25"/>
      <c r="E3" s="153" t="s">
        <v>65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53"/>
      <c r="AP3" s="153"/>
      <c r="AQ3" s="153"/>
      <c r="AR3" s="153"/>
      <c r="AS3" s="153"/>
      <c r="AT3" s="153"/>
      <c r="AU3" s="153"/>
      <c r="AV3" s="153"/>
      <c r="AW3" s="153"/>
      <c r="AX3" s="153"/>
      <c r="AY3" s="153"/>
      <c r="AZ3" s="153"/>
      <c r="BA3" s="153"/>
      <c r="BB3" s="153"/>
      <c r="BC3" s="153"/>
      <c r="BD3" s="153"/>
      <c r="BE3" s="153"/>
      <c r="BF3" s="153"/>
      <c r="BG3" s="153"/>
      <c r="BH3" s="153"/>
      <c r="BI3" s="153"/>
      <c r="BJ3" s="153"/>
      <c r="BK3" s="153"/>
      <c r="BL3" s="153"/>
      <c r="BM3" s="153"/>
      <c r="BN3" s="153"/>
      <c r="BO3" s="153"/>
      <c r="BP3" s="153"/>
      <c r="BQ3" s="153"/>
      <c r="BR3" s="153"/>
      <c r="BS3" s="153"/>
      <c r="BT3" s="153"/>
      <c r="BU3" s="153"/>
      <c r="BV3" s="153"/>
      <c r="BW3" s="153"/>
      <c r="BX3" s="153"/>
      <c r="BY3" s="153"/>
      <c r="BZ3" s="153"/>
      <c r="CA3" s="153"/>
      <c r="CB3" s="153"/>
      <c r="CC3" s="153"/>
      <c r="CD3" s="26"/>
    </row>
    <row r="4" spans="1:130" ht="19.95" customHeight="1" x14ac:dyDescent="0.35">
      <c r="D4" s="25"/>
      <c r="G4" s="154" t="s">
        <v>43</v>
      </c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  <c r="AA4" s="154"/>
      <c r="AB4" s="154"/>
      <c r="AC4" s="154"/>
      <c r="AD4" s="154"/>
      <c r="AE4" s="154"/>
      <c r="AF4" s="154"/>
      <c r="AG4" s="154"/>
      <c r="AH4" s="154"/>
      <c r="AI4" s="154"/>
      <c r="AJ4" s="154"/>
      <c r="AK4" s="154"/>
      <c r="AL4" s="154"/>
      <c r="AM4" s="154"/>
      <c r="AN4" s="154"/>
      <c r="AO4" s="154"/>
      <c r="AP4" s="154"/>
      <c r="AQ4" s="154"/>
      <c r="AR4" s="154"/>
      <c r="AS4" s="154"/>
      <c r="AT4" s="154"/>
      <c r="AU4" s="154"/>
      <c r="AV4" s="154"/>
      <c r="AW4" s="154"/>
      <c r="AX4" s="154"/>
      <c r="AY4" s="154"/>
      <c r="AZ4" s="154"/>
      <c r="BA4" s="154"/>
      <c r="BB4" s="154"/>
      <c r="BC4" s="154"/>
      <c r="BD4" s="154"/>
      <c r="BE4" s="154"/>
      <c r="BF4" s="154"/>
      <c r="BG4" s="154"/>
      <c r="BH4" s="154"/>
      <c r="BI4" s="154"/>
      <c r="BJ4" s="154"/>
      <c r="BK4" s="154"/>
      <c r="BL4" s="154"/>
      <c r="BM4" s="154"/>
      <c r="BN4" s="154"/>
      <c r="BO4" s="154"/>
      <c r="BP4" s="154"/>
      <c r="BQ4" s="154"/>
      <c r="BR4" s="154"/>
      <c r="BS4" s="154"/>
      <c r="BT4" s="154"/>
      <c r="BU4" s="154"/>
      <c r="BV4" s="154"/>
      <c r="BW4" s="154"/>
      <c r="BX4" s="154"/>
      <c r="BY4" s="154"/>
      <c r="BZ4" s="154"/>
      <c r="CA4" s="154"/>
      <c r="CB4" s="154"/>
      <c r="CC4" s="154"/>
      <c r="CD4" s="26"/>
      <c r="DZ4" s="10"/>
    </row>
    <row r="5" spans="1:130" ht="4.95" customHeight="1" x14ac:dyDescent="0.3">
      <c r="D5" s="25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CD5" s="26"/>
    </row>
    <row r="6" spans="1:130" ht="15" customHeight="1" x14ac:dyDescent="0.3">
      <c r="D6" s="25"/>
      <c r="G6" s="132" t="s">
        <v>12</v>
      </c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49"/>
      <c r="S6" s="150"/>
      <c r="T6" s="150"/>
      <c r="U6" s="150"/>
      <c r="V6" s="150"/>
      <c r="W6" s="150"/>
      <c r="X6" s="150"/>
      <c r="Y6" s="150"/>
      <c r="Z6" s="150"/>
      <c r="AA6" s="151"/>
      <c r="AD6" s="132" t="s">
        <v>24</v>
      </c>
      <c r="AE6" s="132"/>
      <c r="AF6" s="132"/>
      <c r="AG6" s="132"/>
      <c r="AH6" s="132"/>
      <c r="AI6" s="132"/>
      <c r="AJ6" s="132"/>
      <c r="AK6" s="132"/>
      <c r="AL6" s="132"/>
      <c r="AM6" s="155"/>
      <c r="AN6" s="155"/>
      <c r="AO6" s="155"/>
      <c r="AR6" s="132" t="s">
        <v>73</v>
      </c>
      <c r="AS6" s="132"/>
      <c r="AT6" s="132"/>
      <c r="AU6" s="132"/>
      <c r="AV6" s="132"/>
      <c r="AW6" s="132"/>
      <c r="AX6" s="132"/>
      <c r="AY6" s="155">
        <f ca="1">YEAR(TODAY())</f>
        <v>2026</v>
      </c>
      <c r="AZ6" s="155"/>
      <c r="BA6" s="155"/>
      <c r="BB6" s="155"/>
      <c r="BC6" s="34"/>
      <c r="BD6" s="34"/>
      <c r="BE6" s="34"/>
      <c r="BF6" s="34"/>
      <c r="BI6" s="132" t="s">
        <v>72</v>
      </c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3">
        <f ca="1">SUM(IF(BG27&gt;U27, BG27,U27), IF(BG47&gt;U47,BG47,U47), IF(BG67&gt;U67,BG67,U67), 'Self-Employment &amp; Other Income'!BV14, 'Self-Employment &amp; Other Income'!BV22, 'Self-Employment &amp; Other Income'!BV30, 'Self-Employment &amp; Other Income'!AK37, 'Self-Employment &amp; Other Income'!AK38, 'Self-Employment &amp; Other Income'!AK39, 'Self-Employment &amp; Other Income'!AK40, 'Self-Employment &amp; Other Income'!AK41, 'Self-Employment &amp; Other Income'!BV37, 'Self-Employment &amp; Other Income'!BV38, 'Self-Employment &amp; Other Income'!BV39, 'Self-Employment &amp; Other Income'!BV40, 'Self-Employment &amp; Other Income'!BV41)</f>
        <v>0</v>
      </c>
      <c r="BU6" s="133"/>
      <c r="BV6" s="133"/>
      <c r="BW6" s="133"/>
      <c r="BX6" s="133"/>
      <c r="BY6" s="133"/>
      <c r="BZ6" s="133"/>
      <c r="CA6" s="81"/>
      <c r="CB6" s="81"/>
      <c r="CD6" s="26"/>
      <c r="CT6" t="str">
        <f>R7&amp;"-"&amp;AM7&amp;"202180"</f>
        <v>-202180</v>
      </c>
      <c r="CU6">
        <f>AM6+1</f>
        <v>1</v>
      </c>
    </row>
    <row r="7" spans="1:130" ht="15" customHeight="1" x14ac:dyDescent="0.3">
      <c r="D7" s="25"/>
      <c r="M7" s="112" t="s">
        <v>13</v>
      </c>
      <c r="N7" s="112"/>
      <c r="O7" s="112"/>
      <c r="P7" s="112"/>
      <c r="Q7" s="112"/>
      <c r="R7" s="149"/>
      <c r="S7" s="150"/>
      <c r="T7" s="150"/>
      <c r="U7" s="150"/>
      <c r="V7" s="150"/>
      <c r="W7" s="150"/>
      <c r="X7" s="150"/>
      <c r="Y7" s="150"/>
      <c r="Z7" s="150"/>
      <c r="AA7" s="151"/>
      <c r="AI7" s="112" t="s">
        <v>14</v>
      </c>
      <c r="AJ7" s="112"/>
      <c r="AK7" s="112"/>
      <c r="AL7" s="112"/>
      <c r="AM7" s="139"/>
      <c r="AN7" s="139"/>
      <c r="AO7" s="139"/>
      <c r="AT7" s="34"/>
      <c r="AU7" s="45"/>
      <c r="AV7" s="45"/>
      <c r="AW7" s="34"/>
      <c r="AX7" s="34"/>
      <c r="AY7" s="87">
        <f ca="1">TODAY()</f>
        <v>46100</v>
      </c>
      <c r="AZ7" s="34"/>
      <c r="BA7" s="34"/>
      <c r="BB7" s="34"/>
      <c r="BC7" s="34"/>
      <c r="BD7" s="34"/>
      <c r="BE7" s="34"/>
      <c r="BF7" s="34"/>
      <c r="BM7" s="132"/>
      <c r="BN7" s="132"/>
      <c r="BO7" s="132"/>
      <c r="BP7" s="132"/>
      <c r="BQ7" s="132"/>
      <c r="BR7" s="132"/>
      <c r="BS7" s="132"/>
      <c r="BT7" s="152"/>
      <c r="BU7" s="152"/>
      <c r="BV7" s="152"/>
      <c r="BW7" s="152"/>
      <c r="BX7" s="152"/>
      <c r="BY7" s="152"/>
      <c r="BZ7" s="152"/>
      <c r="CD7" s="26"/>
    </row>
    <row r="8" spans="1:130" ht="30" customHeight="1" x14ac:dyDescent="0.3">
      <c r="D8" s="25"/>
      <c r="BE8" s="162" t="s">
        <v>74</v>
      </c>
      <c r="BF8" s="162"/>
      <c r="BG8" s="162"/>
      <c r="BH8" s="162"/>
      <c r="BI8" s="162"/>
      <c r="BJ8" s="162"/>
      <c r="BK8" s="162"/>
      <c r="BL8" s="162"/>
      <c r="BM8" s="162"/>
      <c r="BN8" s="162"/>
      <c r="BO8" s="162"/>
      <c r="BP8" s="162"/>
      <c r="BQ8" s="162"/>
      <c r="BR8" s="162"/>
      <c r="BS8" s="160" t="s">
        <v>75</v>
      </c>
      <c r="BT8" s="160"/>
      <c r="BU8" s="160"/>
      <c r="BV8" s="160"/>
      <c r="BW8" s="160"/>
      <c r="BX8" s="160"/>
      <c r="BY8" s="160"/>
      <c r="BZ8" s="160"/>
      <c r="CA8" s="160"/>
      <c r="CB8" s="160"/>
      <c r="CC8" s="160"/>
      <c r="CD8" s="161"/>
    </row>
    <row r="9" spans="1:130" ht="19.95" customHeight="1" x14ac:dyDescent="0.35">
      <c r="D9" s="25"/>
      <c r="G9" s="136" t="s">
        <v>21</v>
      </c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  <c r="AR9" s="136"/>
      <c r="AS9" s="136"/>
      <c r="AT9" s="136"/>
      <c r="AU9" s="136"/>
      <c r="AV9" s="136"/>
      <c r="AW9" s="136"/>
      <c r="AX9" s="136"/>
      <c r="AY9" s="136"/>
      <c r="AZ9" s="136"/>
      <c r="BA9" s="136"/>
      <c r="BB9" s="136"/>
      <c r="BC9" s="136"/>
      <c r="BD9" s="13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36"/>
      <c r="BP9" s="136"/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26"/>
    </row>
    <row r="10" spans="1:130" ht="4.95" customHeight="1" x14ac:dyDescent="0.3">
      <c r="D10" s="25"/>
      <c r="CD10" s="26"/>
    </row>
    <row r="11" spans="1:130" ht="15" customHeight="1" x14ac:dyDescent="0.3">
      <c r="D11" s="25"/>
      <c r="H11" s="132" t="s">
        <v>16</v>
      </c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41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U11" s="132" t="s">
        <v>17</v>
      </c>
      <c r="AV11" s="132"/>
      <c r="AW11" s="132"/>
      <c r="AX11" s="132"/>
      <c r="AY11" s="132"/>
      <c r="AZ11" s="141"/>
      <c r="BA11" s="148"/>
      <c r="BB11" s="148"/>
      <c r="BC11" s="148"/>
      <c r="BD11" s="148"/>
      <c r="BE11" s="148"/>
      <c r="BF11" s="148"/>
      <c r="BV11" s="37"/>
      <c r="BW11" s="37"/>
      <c r="BX11" s="37"/>
      <c r="BY11" s="37"/>
      <c r="BZ11" s="37"/>
      <c r="CA11" s="37"/>
      <c r="CB11" s="37"/>
      <c r="CC11" s="37"/>
      <c r="CD11" s="83"/>
    </row>
    <row r="12" spans="1:130" ht="15" customHeight="1" x14ac:dyDescent="0.3">
      <c r="D12" s="25"/>
      <c r="H12" s="132" t="s">
        <v>15</v>
      </c>
      <c r="I12" s="132"/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41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38"/>
      <c r="AM12" s="39"/>
      <c r="AN12" s="39"/>
      <c r="AR12" s="132" t="s">
        <v>42</v>
      </c>
      <c r="AS12" s="132"/>
      <c r="AT12" s="132"/>
      <c r="AU12" s="132"/>
      <c r="AV12" s="132"/>
      <c r="AW12" s="132"/>
      <c r="AX12" s="132"/>
      <c r="AY12" s="132"/>
      <c r="AZ12" s="132"/>
      <c r="BA12" s="148"/>
      <c r="BB12" s="148"/>
      <c r="BC12" s="148"/>
      <c r="BD12" s="148"/>
      <c r="BE12" s="148"/>
      <c r="BF12" s="148"/>
      <c r="BG12" s="40"/>
      <c r="CD12" s="83"/>
    </row>
    <row r="13" spans="1:130" ht="15" customHeight="1" x14ac:dyDescent="0.3">
      <c r="D13" s="25"/>
      <c r="M13" s="114" t="s">
        <v>5</v>
      </c>
      <c r="N13" s="114"/>
      <c r="O13" s="114"/>
      <c r="P13" s="114"/>
      <c r="Q13" s="114"/>
      <c r="R13" s="114"/>
      <c r="S13" s="114"/>
      <c r="T13" s="114"/>
      <c r="U13" s="114"/>
      <c r="V13" s="114"/>
      <c r="W13" s="157"/>
      <c r="X13" s="158"/>
      <c r="Y13" s="158"/>
      <c r="Z13" s="158"/>
      <c r="AA13" s="158"/>
      <c r="AB13" s="158"/>
      <c r="AC13" s="158"/>
      <c r="AD13" s="159"/>
      <c r="AE13" s="33">
        <f>IF(W13="Weekly", 52, IF(W13="Bi-Weekly", 26, IF(W13="Semi-Monthly", 24, IF(W13="Monthly", 12, 0))))</f>
        <v>0</v>
      </c>
      <c r="AF13" s="33" t="str">
        <f>IF(W13="Weekly",7, IF(W13="Bi-Weekly", 14,""))</f>
        <v/>
      </c>
      <c r="AK13" s="41"/>
      <c r="AL13" s="37"/>
      <c r="AM13" s="37"/>
      <c r="AN13" s="37"/>
      <c r="AR13" s="37"/>
      <c r="AS13" s="37"/>
      <c r="AT13" s="37"/>
      <c r="AU13" s="37"/>
      <c r="AV13" s="37"/>
      <c r="AW13" s="37"/>
      <c r="AX13" s="37"/>
      <c r="AY13" s="37"/>
      <c r="AZ13" s="37"/>
      <c r="BA13" s="134" t="s">
        <v>58</v>
      </c>
      <c r="BB13" s="134"/>
      <c r="BC13" s="134"/>
      <c r="BD13" s="134"/>
      <c r="BE13" s="134"/>
      <c r="BF13" s="134"/>
      <c r="BG13" s="134"/>
      <c r="BH13" s="134"/>
      <c r="BI13" s="134"/>
      <c r="BJ13" s="134"/>
      <c r="BK13" s="134"/>
      <c r="BL13" s="134"/>
      <c r="BM13" s="134"/>
      <c r="BN13" s="134"/>
      <c r="BO13" s="134"/>
      <c r="BP13" s="134"/>
      <c r="BQ13" s="134"/>
      <c r="BR13" s="134"/>
      <c r="BS13" s="134"/>
      <c r="BT13" s="134"/>
      <c r="BU13" s="134"/>
      <c r="BV13" s="134"/>
      <c r="BW13" s="134"/>
      <c r="BX13" s="134"/>
      <c r="BY13" s="134"/>
      <c r="BZ13" s="134"/>
      <c r="CA13" s="134"/>
      <c r="CB13" s="134"/>
      <c r="CC13" s="134"/>
      <c r="CD13" s="26"/>
    </row>
    <row r="14" spans="1:130" ht="15" customHeight="1" x14ac:dyDescent="0.3">
      <c r="D14" s="25"/>
      <c r="H14" s="39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42"/>
      <c r="BY14" s="42"/>
      <c r="BZ14" s="42"/>
      <c r="CA14" s="42"/>
      <c r="CB14" s="42"/>
      <c r="CC14" s="42"/>
      <c r="CD14" s="26"/>
    </row>
    <row r="15" spans="1:130" ht="15" customHeight="1" x14ac:dyDescent="0.3">
      <c r="D15" s="25"/>
      <c r="H15" s="39"/>
      <c r="L15" s="43" t="s">
        <v>46</v>
      </c>
      <c r="Z15" s="37" t="s">
        <v>59</v>
      </c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U15" s="43" t="s">
        <v>48</v>
      </c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42"/>
      <c r="BV15" s="42"/>
      <c r="BW15" s="42"/>
      <c r="BX15" s="42"/>
      <c r="BY15" s="42"/>
      <c r="BZ15" s="42"/>
      <c r="CD15" s="26"/>
    </row>
    <row r="16" spans="1:130" ht="3.6" customHeight="1" x14ac:dyDescent="0.3">
      <c r="D16" s="25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D16" s="26"/>
    </row>
    <row r="17" spans="4:98" ht="15" customHeight="1" x14ac:dyDescent="0.3">
      <c r="D17" s="25"/>
      <c r="I17" s="45"/>
      <c r="J17" s="45"/>
      <c r="K17" s="27"/>
      <c r="L17" s="112" t="s">
        <v>45</v>
      </c>
      <c r="M17" s="112"/>
      <c r="N17" s="112"/>
      <c r="O17" s="112"/>
      <c r="P17" s="112"/>
      <c r="Q17" s="147"/>
      <c r="R17" s="113"/>
      <c r="S17" s="113"/>
      <c r="T17" s="113"/>
      <c r="U17" s="113"/>
      <c r="V17" s="113"/>
      <c r="W17" s="113"/>
      <c r="X17" s="142" t="s">
        <v>44</v>
      </c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43"/>
      <c r="AJ17" s="121">
        <v>0</v>
      </c>
      <c r="AK17" s="122"/>
      <c r="AL17" s="122"/>
      <c r="AM17" s="122"/>
      <c r="AN17" s="122"/>
      <c r="AO17" s="122"/>
      <c r="AP17" s="122"/>
      <c r="AQ17" s="123"/>
      <c r="AR17" s="27"/>
      <c r="AT17" s="42" t="s">
        <v>53</v>
      </c>
      <c r="AU17" s="112" t="s">
        <v>45</v>
      </c>
      <c r="AV17" s="112"/>
      <c r="AW17" s="112"/>
      <c r="AX17" s="112"/>
      <c r="AY17" s="112"/>
      <c r="AZ17" s="147"/>
      <c r="BA17" s="129"/>
      <c r="BB17" s="130"/>
      <c r="BC17" s="130"/>
      <c r="BD17" s="130"/>
      <c r="BE17" s="130"/>
      <c r="BF17" s="131"/>
      <c r="BG17" s="142" t="s">
        <v>44</v>
      </c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43"/>
      <c r="BS17" s="121"/>
      <c r="BT17" s="122"/>
      <c r="BU17" s="122"/>
      <c r="BV17" s="122"/>
      <c r="BW17" s="122"/>
      <c r="BX17" s="122"/>
      <c r="BY17" s="122"/>
      <c r="BZ17" s="123"/>
      <c r="CA17" s="27"/>
      <c r="CD17" s="26"/>
      <c r="CT17" s="10"/>
    </row>
    <row r="18" spans="4:98" ht="15" customHeight="1" x14ac:dyDescent="0.3">
      <c r="D18" s="25"/>
      <c r="I18" s="45"/>
      <c r="J18" s="45"/>
      <c r="K18" s="27"/>
      <c r="L18" s="112" t="s">
        <v>31</v>
      </c>
      <c r="M18" s="112"/>
      <c r="N18" s="112"/>
      <c r="O18" s="112"/>
      <c r="P18" s="112"/>
      <c r="Q18" s="147"/>
      <c r="R18" s="113"/>
      <c r="S18" s="113"/>
      <c r="T18" s="113"/>
      <c r="U18" s="113"/>
      <c r="V18" s="113"/>
      <c r="W18" s="113"/>
      <c r="X18" s="142" t="s">
        <v>39</v>
      </c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43"/>
      <c r="AJ18" s="121">
        <v>0</v>
      </c>
      <c r="AK18" s="122"/>
      <c r="AL18" s="122"/>
      <c r="AM18" s="122"/>
      <c r="AN18" s="122"/>
      <c r="AO18" s="122"/>
      <c r="AP18" s="122"/>
      <c r="AQ18" s="123"/>
      <c r="AR18" s="27"/>
      <c r="AT18" s="42" t="s">
        <v>53</v>
      </c>
      <c r="AU18" s="112" t="s">
        <v>31</v>
      </c>
      <c r="AV18" s="112"/>
      <c r="AW18" s="112"/>
      <c r="AX18" s="112"/>
      <c r="AY18" s="112"/>
      <c r="AZ18" s="147"/>
      <c r="BA18" s="124"/>
      <c r="BB18" s="125"/>
      <c r="BC18" s="125"/>
      <c r="BD18" s="125"/>
      <c r="BE18" s="125"/>
      <c r="BF18" s="126"/>
      <c r="BG18" s="142" t="s">
        <v>39</v>
      </c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43"/>
      <c r="BS18" s="121"/>
      <c r="BT18" s="122"/>
      <c r="BU18" s="122"/>
      <c r="BV18" s="122"/>
      <c r="BW18" s="122"/>
      <c r="BX18" s="122"/>
      <c r="BY18" s="122"/>
      <c r="BZ18" s="123"/>
      <c r="CA18" s="46" t="s">
        <v>53</v>
      </c>
      <c r="CD18" s="26"/>
    </row>
    <row r="19" spans="4:98" ht="15" customHeight="1" x14ac:dyDescent="0.3">
      <c r="D19" s="25"/>
      <c r="I19" s="39"/>
      <c r="J19" s="39"/>
      <c r="L19" s="39"/>
      <c r="M19" s="39"/>
      <c r="N19" s="39"/>
      <c r="O19" s="39"/>
      <c r="P19" s="39"/>
      <c r="Q19" s="39"/>
      <c r="R19" s="39"/>
      <c r="S19" s="39"/>
      <c r="T19" s="39"/>
      <c r="AI19" s="47"/>
      <c r="AJ19" s="47"/>
      <c r="AK19" s="47"/>
      <c r="AL19" s="47"/>
      <c r="AM19" s="47"/>
      <c r="AN19" s="47"/>
      <c r="AO19" s="47"/>
      <c r="AP19" s="47"/>
      <c r="AQ19" s="47"/>
      <c r="AU19" s="48"/>
      <c r="AV19" s="48"/>
      <c r="AW19" s="48"/>
      <c r="AX19" s="48"/>
      <c r="AY19" s="48"/>
      <c r="AZ19" s="48"/>
      <c r="BA19" s="49"/>
      <c r="BB19" s="49"/>
      <c r="CD19" s="26"/>
    </row>
    <row r="20" spans="4:98" ht="15" customHeight="1" x14ac:dyDescent="0.3">
      <c r="D20" s="25"/>
      <c r="I20" s="39"/>
      <c r="J20" s="39"/>
      <c r="L20" s="50" t="s">
        <v>47</v>
      </c>
      <c r="M20" s="51"/>
      <c r="N20" s="51"/>
      <c r="O20" s="51"/>
      <c r="P20" s="51"/>
      <c r="Q20" s="51"/>
      <c r="R20" s="39"/>
      <c r="S20" s="39"/>
      <c r="T20" s="39"/>
      <c r="AI20" s="47"/>
      <c r="AJ20" s="47"/>
      <c r="AK20" s="47"/>
      <c r="AL20" s="47"/>
      <c r="AM20" s="47"/>
      <c r="AN20" s="47"/>
      <c r="AO20" s="47"/>
      <c r="AP20" s="47"/>
      <c r="AQ20" s="47"/>
      <c r="AU20" s="52" t="s">
        <v>57</v>
      </c>
      <c r="AV20" s="48"/>
      <c r="AW20" s="48"/>
      <c r="AX20" s="53"/>
      <c r="AY20" s="48"/>
      <c r="AZ20" s="48"/>
      <c r="BA20" s="49"/>
      <c r="BB20" s="49"/>
      <c r="CD20" s="26"/>
    </row>
    <row r="21" spans="4:98" ht="3.6" customHeight="1" x14ac:dyDescent="0.3">
      <c r="D21" s="25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U21" s="54"/>
      <c r="AV21" s="54"/>
      <c r="AW21" s="54"/>
      <c r="AX21" s="54"/>
      <c r="AY21" s="54"/>
      <c r="AZ21" s="5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D21" s="26"/>
    </row>
    <row r="22" spans="4:98" ht="15" customHeight="1" x14ac:dyDescent="0.3">
      <c r="D22" s="25"/>
      <c r="I22" s="45"/>
      <c r="J22" s="45"/>
      <c r="K22" s="42" t="s">
        <v>53</v>
      </c>
      <c r="L22" s="112" t="s">
        <v>45</v>
      </c>
      <c r="M22" s="112"/>
      <c r="N22" s="112"/>
      <c r="O22" s="112"/>
      <c r="P22" s="112"/>
      <c r="Q22" s="147"/>
      <c r="R22" s="129"/>
      <c r="S22" s="130"/>
      <c r="T22" s="130"/>
      <c r="U22" s="130"/>
      <c r="V22" s="130"/>
      <c r="W22" s="131"/>
      <c r="X22" s="142" t="s">
        <v>44</v>
      </c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43"/>
      <c r="AJ22" s="121">
        <v>0</v>
      </c>
      <c r="AK22" s="122"/>
      <c r="AL22" s="122"/>
      <c r="AM22" s="122"/>
      <c r="AN22" s="122"/>
      <c r="AO22" s="122"/>
      <c r="AP22" s="122"/>
      <c r="AQ22" s="123"/>
      <c r="AT22" s="42" t="s">
        <v>53</v>
      </c>
      <c r="AU22" s="112" t="s">
        <v>45</v>
      </c>
      <c r="AV22" s="112"/>
      <c r="AW22" s="112"/>
      <c r="AX22" s="112"/>
      <c r="AY22" s="112"/>
      <c r="AZ22" s="147"/>
      <c r="BA22" s="129"/>
      <c r="BB22" s="130"/>
      <c r="BC22" s="130"/>
      <c r="BD22" s="130"/>
      <c r="BE22" s="130"/>
      <c r="BF22" s="131"/>
      <c r="BG22" s="142" t="s">
        <v>44</v>
      </c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43"/>
      <c r="BS22" s="121">
        <v>0</v>
      </c>
      <c r="BT22" s="122"/>
      <c r="BU22" s="122"/>
      <c r="BV22" s="122"/>
      <c r="BW22" s="122"/>
      <c r="BX22" s="122"/>
      <c r="BY22" s="122"/>
      <c r="BZ22" s="123"/>
      <c r="CD22" s="26"/>
    </row>
    <row r="23" spans="4:98" ht="15" customHeight="1" x14ac:dyDescent="0.3">
      <c r="D23" s="25"/>
      <c r="I23" s="45"/>
      <c r="J23" s="45"/>
      <c r="K23" s="42" t="s">
        <v>53</v>
      </c>
      <c r="L23" s="112" t="s">
        <v>31</v>
      </c>
      <c r="M23" s="112"/>
      <c r="N23" s="112"/>
      <c r="O23" s="112"/>
      <c r="P23" s="112"/>
      <c r="Q23" s="147"/>
      <c r="R23" s="124"/>
      <c r="S23" s="125"/>
      <c r="T23" s="125"/>
      <c r="U23" s="125"/>
      <c r="V23" s="125"/>
      <c r="W23" s="126"/>
      <c r="X23" s="142" t="s">
        <v>39</v>
      </c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43"/>
      <c r="AJ23" s="121">
        <v>0</v>
      </c>
      <c r="AK23" s="122"/>
      <c r="AL23" s="122"/>
      <c r="AM23" s="122"/>
      <c r="AN23" s="122"/>
      <c r="AO23" s="122"/>
      <c r="AP23" s="122"/>
      <c r="AQ23" s="123"/>
      <c r="AR23" s="33" t="s">
        <v>53</v>
      </c>
      <c r="AT23" s="42" t="s">
        <v>53</v>
      </c>
      <c r="AU23" s="112" t="s">
        <v>31</v>
      </c>
      <c r="AV23" s="112"/>
      <c r="AW23" s="112"/>
      <c r="AX23" s="112"/>
      <c r="AY23" s="112"/>
      <c r="AZ23" s="147"/>
      <c r="BA23" s="124"/>
      <c r="BB23" s="125"/>
      <c r="BC23" s="125"/>
      <c r="BD23" s="125"/>
      <c r="BE23" s="125"/>
      <c r="BF23" s="126"/>
      <c r="BG23" s="142" t="s">
        <v>39</v>
      </c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43"/>
      <c r="BS23" s="121">
        <v>0</v>
      </c>
      <c r="BT23" s="122"/>
      <c r="BU23" s="122"/>
      <c r="BV23" s="122"/>
      <c r="BW23" s="122"/>
      <c r="BX23" s="122"/>
      <c r="BY23" s="122"/>
      <c r="BZ23" s="123"/>
      <c r="CA23" s="33" t="s">
        <v>53</v>
      </c>
      <c r="CD23" s="26"/>
    </row>
    <row r="24" spans="4:98" ht="4.95" customHeight="1" x14ac:dyDescent="0.3">
      <c r="D24" s="25"/>
      <c r="CD24" s="26"/>
    </row>
    <row r="25" spans="4:98" ht="15" customHeight="1" x14ac:dyDescent="0.3">
      <c r="D25" s="25"/>
      <c r="CD25" s="26"/>
    </row>
    <row r="26" spans="4:98" ht="15" customHeight="1" x14ac:dyDescent="0.3">
      <c r="D26" s="25"/>
      <c r="H26" s="132" t="s">
        <v>50</v>
      </c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41"/>
      <c r="U26" s="145">
        <v>0</v>
      </c>
      <c r="V26" s="145"/>
      <c r="W26" s="145"/>
      <c r="X26" s="145"/>
      <c r="Y26" s="145"/>
      <c r="Z26" s="145"/>
      <c r="AA26" s="145"/>
      <c r="AB26" s="145"/>
      <c r="AC26" s="116" t="str">
        <f>IF(U26&lt;&gt;0,"Please explain adjustment in comments box below.", "")</f>
        <v/>
      </c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32" t="s">
        <v>49</v>
      </c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41"/>
      <c r="BG26" s="145">
        <v>0</v>
      </c>
      <c r="BH26" s="145"/>
      <c r="BI26" s="145"/>
      <c r="BJ26" s="145"/>
      <c r="BK26" s="145"/>
      <c r="BL26" s="145"/>
      <c r="BM26" s="145"/>
      <c r="BN26" s="145"/>
      <c r="BO26" s="117" t="str">
        <f>IF(BG26&lt;&gt;0,"Please explain adjustment in comments box below.", "")</f>
        <v/>
      </c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8"/>
    </row>
    <row r="27" spans="4:98" ht="15" customHeight="1" x14ac:dyDescent="0.3">
      <c r="D27" s="25"/>
      <c r="E27" s="33">
        <f>COUNTIF(AJ17, "&gt;0")</f>
        <v>0</v>
      </c>
      <c r="F27" s="33">
        <f>COUNTIF(BS17, "&gt;0")</f>
        <v>0</v>
      </c>
      <c r="G27" s="33">
        <f>COUNTIF(AJ22, "&gt;0")</f>
        <v>0</v>
      </c>
      <c r="H27" s="33">
        <f>COUNTIF(BS22, "&gt;0")</f>
        <v>0</v>
      </c>
      <c r="I27" s="33">
        <f>SUM(E27:H27)</f>
        <v>0</v>
      </c>
      <c r="J27" s="33" t="s">
        <v>53</v>
      </c>
      <c r="K27" s="144" t="s">
        <v>55</v>
      </c>
      <c r="L27" s="144"/>
      <c r="M27" s="144"/>
      <c r="N27" s="144"/>
      <c r="O27" s="144"/>
      <c r="P27" s="144"/>
      <c r="Q27" s="144"/>
      <c r="R27" s="144"/>
      <c r="S27" s="144"/>
      <c r="T27" s="144"/>
      <c r="U27" s="146">
        <f>IFERROR((SUM(AJ17,BS17,AJ22,BS22)/I27)*AE13+U26, 0)</f>
        <v>0</v>
      </c>
      <c r="V27" s="146"/>
      <c r="W27" s="146"/>
      <c r="X27" s="146"/>
      <c r="Y27" s="146"/>
      <c r="Z27" s="146"/>
      <c r="AA27" s="146"/>
      <c r="AB27" s="146"/>
      <c r="AC27" s="116"/>
      <c r="AD27" s="116"/>
      <c r="AE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U27" s="33" t="s">
        <v>53</v>
      </c>
      <c r="AV27" s="144" t="s">
        <v>54</v>
      </c>
      <c r="AW27" s="144"/>
      <c r="AX27" s="144"/>
      <c r="AY27" s="144"/>
      <c r="AZ27" s="144"/>
      <c r="BA27" s="144"/>
      <c r="BB27" s="144"/>
      <c r="BC27" s="144"/>
      <c r="BD27" s="144"/>
      <c r="BE27" s="144"/>
      <c r="BF27" s="156"/>
      <c r="BG27" s="146">
        <f ca="1">IFERROR('Annualized Calcs'!K10+BG26, 0)</f>
        <v>0</v>
      </c>
      <c r="BH27" s="146"/>
      <c r="BI27" s="146"/>
      <c r="BJ27" s="146"/>
      <c r="BK27" s="146"/>
      <c r="BL27" s="146"/>
      <c r="BM27" s="146"/>
      <c r="BN27" s="146"/>
      <c r="BO27" s="117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8"/>
      <c r="CE27" s="33">
        <f ca="1">IF(U27&gt;BG27, U27, BG27)</f>
        <v>0</v>
      </c>
    </row>
    <row r="28" spans="4:98" ht="30" customHeight="1" x14ac:dyDescent="0.35">
      <c r="D28" s="84"/>
      <c r="E28" s="33"/>
      <c r="F28" s="33"/>
      <c r="G28" s="135" t="s">
        <v>22</v>
      </c>
      <c r="H28" s="135"/>
      <c r="I28" s="135"/>
      <c r="J28" s="135"/>
      <c r="K28" s="135"/>
      <c r="L28" s="135"/>
      <c r="M28" s="135"/>
      <c r="N28" s="135"/>
      <c r="O28" s="135"/>
      <c r="P28" s="135"/>
      <c r="Q28" s="135"/>
      <c r="R28" s="135"/>
      <c r="S28" s="135"/>
      <c r="T28" s="135"/>
      <c r="U28" s="135"/>
      <c r="V28" s="135"/>
      <c r="W28" s="135"/>
      <c r="X28" s="135"/>
      <c r="Y28" s="135"/>
      <c r="Z28" s="135"/>
      <c r="AA28" s="135"/>
      <c r="AB28" s="135"/>
      <c r="AC28" s="135"/>
      <c r="AD28" s="135"/>
      <c r="AE28" s="135"/>
      <c r="AF28" s="135"/>
      <c r="AG28" s="135"/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5"/>
      <c r="CA28" s="135"/>
      <c r="CB28" s="135"/>
      <c r="CC28" s="135"/>
      <c r="CD28" s="85"/>
    </row>
    <row r="29" spans="4:98" ht="19.95" customHeight="1" x14ac:dyDescent="0.35">
      <c r="D29" s="84"/>
      <c r="E29" s="33"/>
      <c r="F29" s="33"/>
      <c r="G29" s="136" t="s">
        <v>22</v>
      </c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  <c r="AO29" s="136"/>
      <c r="AP29" s="136"/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6"/>
      <c r="BB29" s="136"/>
      <c r="BC29" s="136"/>
      <c r="BD29" s="136"/>
      <c r="BE29" s="136"/>
      <c r="BF29" s="136"/>
      <c r="BG29" s="136"/>
      <c r="BH29" s="136"/>
      <c r="BI29" s="136"/>
      <c r="BJ29" s="136"/>
      <c r="BK29" s="136"/>
      <c r="BL29" s="136"/>
      <c r="BM29" s="136"/>
      <c r="BN29" s="136"/>
      <c r="BO29" s="136"/>
      <c r="BP29" s="136"/>
      <c r="BQ29" s="136"/>
      <c r="BR29" s="136"/>
      <c r="BS29" s="136"/>
      <c r="BT29" s="136"/>
      <c r="BU29" s="136"/>
      <c r="BV29" s="136"/>
      <c r="BW29" s="136"/>
      <c r="BX29" s="136"/>
      <c r="BY29" s="136"/>
      <c r="BZ29" s="136"/>
      <c r="CA29" s="136"/>
      <c r="CB29" s="136"/>
      <c r="CC29" s="136"/>
      <c r="CD29" s="85"/>
    </row>
    <row r="30" spans="4:98" ht="4.95" customHeight="1" x14ac:dyDescent="0.35">
      <c r="D30" s="84"/>
      <c r="E30" s="33"/>
      <c r="F30" s="33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85"/>
    </row>
    <row r="31" spans="4:98" ht="15" customHeight="1" x14ac:dyDescent="0.3">
      <c r="D31" s="84"/>
      <c r="E31" s="34"/>
      <c r="F31" s="34"/>
      <c r="G31" s="34"/>
      <c r="H31" s="112" t="s">
        <v>16</v>
      </c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35"/>
      <c r="AP31" s="34"/>
      <c r="AQ31" s="34"/>
      <c r="AR31" s="34"/>
      <c r="AS31" s="34"/>
      <c r="AT31" s="34"/>
      <c r="AU31" s="112" t="s">
        <v>17</v>
      </c>
      <c r="AV31" s="112"/>
      <c r="AW31" s="112"/>
      <c r="AX31" s="112"/>
      <c r="AY31" s="112"/>
      <c r="AZ31" s="112"/>
      <c r="BA31" s="148"/>
      <c r="BB31" s="148"/>
      <c r="BC31" s="148"/>
      <c r="BD31" s="148"/>
      <c r="BE31" s="148"/>
      <c r="BF31" s="148"/>
      <c r="BG31" s="35"/>
      <c r="BH31" s="35"/>
      <c r="BI31" s="35"/>
      <c r="BJ31" s="35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85"/>
    </row>
    <row r="32" spans="4:98" ht="15" customHeight="1" x14ac:dyDescent="0.3">
      <c r="D32" s="84"/>
      <c r="E32" s="34"/>
      <c r="F32" s="34"/>
      <c r="G32" s="34"/>
      <c r="H32" s="112" t="s">
        <v>15</v>
      </c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112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35"/>
      <c r="AL32" s="34"/>
      <c r="AM32" s="45"/>
      <c r="AN32" s="45"/>
      <c r="AO32" s="45"/>
      <c r="AP32" s="34"/>
      <c r="AQ32" s="34"/>
      <c r="AR32" s="112" t="s">
        <v>42</v>
      </c>
      <c r="AS32" s="112"/>
      <c r="AT32" s="112"/>
      <c r="AU32" s="112"/>
      <c r="AV32" s="112"/>
      <c r="AW32" s="112"/>
      <c r="AX32" s="112"/>
      <c r="AY32" s="112"/>
      <c r="AZ32" s="112"/>
      <c r="BA32" s="138"/>
      <c r="BB32" s="138"/>
      <c r="BC32" s="138"/>
      <c r="BD32" s="138"/>
      <c r="BE32" s="138"/>
      <c r="BF32" s="138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6"/>
      <c r="CC32" s="36"/>
      <c r="CD32" s="85"/>
    </row>
    <row r="33" spans="4:82" ht="15" customHeight="1" x14ac:dyDescent="0.3">
      <c r="D33" s="84"/>
      <c r="E33" s="34"/>
      <c r="F33" s="34"/>
      <c r="G33" s="34"/>
      <c r="H33" s="45"/>
      <c r="I33" s="45"/>
      <c r="J33" s="45"/>
      <c r="K33" s="45"/>
      <c r="L33" s="45"/>
      <c r="M33" s="114" t="s">
        <v>5</v>
      </c>
      <c r="N33" s="114"/>
      <c r="O33" s="114"/>
      <c r="P33" s="114"/>
      <c r="Q33" s="114"/>
      <c r="R33" s="114"/>
      <c r="S33" s="114"/>
      <c r="T33" s="114"/>
      <c r="U33" s="114"/>
      <c r="V33" s="114"/>
      <c r="W33" s="139"/>
      <c r="X33" s="139"/>
      <c r="Y33" s="139"/>
      <c r="Z33" s="139"/>
      <c r="AA33" s="139"/>
      <c r="AB33" s="139"/>
      <c r="AC33" s="139"/>
      <c r="AD33" s="139"/>
      <c r="AE33" s="33">
        <f>IF(W33="Weekly", 52, IF(W33="Bi-Weekly", 26, IF(W33="Semi-Monthly", 24, IF(W33="Monthly", 12, 0))))</f>
        <v>0</v>
      </c>
      <c r="AF33" s="33">
        <f>IF(W33="Weekly",7, IF(W33="Bi-Weekly", 14, 0))</f>
        <v>0</v>
      </c>
      <c r="AG33" s="34"/>
      <c r="AH33" s="34"/>
      <c r="AI33" s="34"/>
      <c r="AJ33" s="34"/>
      <c r="AK33" s="35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134" t="s">
        <v>58</v>
      </c>
      <c r="BB33" s="134"/>
      <c r="BC33" s="134"/>
      <c r="BD33" s="134"/>
      <c r="BE33" s="134"/>
      <c r="BF33" s="134"/>
      <c r="BG33" s="134"/>
      <c r="BH33" s="134"/>
      <c r="BI33" s="134"/>
      <c r="BJ33" s="134"/>
      <c r="BK33" s="134"/>
      <c r="BL33" s="134"/>
      <c r="BM33" s="134"/>
      <c r="BN33" s="134"/>
      <c r="BO33" s="134"/>
      <c r="BP33" s="134"/>
      <c r="BQ33" s="134"/>
      <c r="BR33" s="134"/>
      <c r="BS33" s="134"/>
      <c r="BT33" s="134"/>
      <c r="BU33" s="134"/>
      <c r="BV33" s="134"/>
      <c r="BW33" s="134"/>
      <c r="BX33" s="134"/>
      <c r="BY33" s="134"/>
      <c r="BZ33" s="134"/>
      <c r="CA33" s="134"/>
      <c r="CB33" s="134"/>
      <c r="CC33" s="134"/>
      <c r="CD33" s="85"/>
    </row>
    <row r="34" spans="4:82" ht="15" customHeight="1" x14ac:dyDescent="0.3">
      <c r="D34" s="84"/>
      <c r="E34" s="34"/>
      <c r="F34" s="34"/>
      <c r="G34" s="34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27"/>
      <c r="X34" s="127"/>
      <c r="Y34" s="127"/>
      <c r="Z34" s="34"/>
      <c r="AA34" s="34"/>
      <c r="AB34" s="128"/>
      <c r="AC34" s="128"/>
      <c r="AD34" s="128"/>
      <c r="AE34" s="128"/>
      <c r="AF34" s="128"/>
      <c r="AG34" s="128"/>
      <c r="AH34" s="128"/>
      <c r="AI34" s="128"/>
      <c r="AJ34" s="128"/>
      <c r="AK34" s="128"/>
      <c r="AL34" s="128"/>
      <c r="AM34" s="128"/>
      <c r="AN34" s="128"/>
      <c r="AO34" s="128"/>
      <c r="AP34" s="128"/>
      <c r="AQ34" s="128"/>
      <c r="AR34" s="128"/>
      <c r="AS34" s="128"/>
      <c r="AT34" s="128"/>
      <c r="AU34" s="128"/>
      <c r="AV34" s="128"/>
      <c r="AW34" s="128"/>
      <c r="AX34" s="128"/>
      <c r="AY34" s="128"/>
      <c r="AZ34" s="128"/>
      <c r="BA34" s="128"/>
      <c r="BB34" s="128"/>
      <c r="BC34" s="128"/>
      <c r="BD34" s="128"/>
      <c r="BE34" s="128"/>
      <c r="BF34" s="128"/>
      <c r="BG34" s="128"/>
      <c r="BH34" s="128"/>
      <c r="BI34" s="128"/>
      <c r="BJ34" s="128"/>
      <c r="BK34" s="128"/>
      <c r="BL34" s="128"/>
      <c r="BM34" s="128"/>
      <c r="BN34" s="128"/>
      <c r="BO34" s="128"/>
      <c r="BP34" s="128"/>
      <c r="BQ34" s="128"/>
      <c r="BR34" s="128"/>
      <c r="BS34" s="128"/>
      <c r="BT34" s="128"/>
      <c r="BU34" s="128"/>
      <c r="BV34" s="128"/>
      <c r="BW34" s="128"/>
      <c r="BX34" s="34"/>
      <c r="BY34" s="34"/>
      <c r="BZ34" s="34"/>
      <c r="CA34" s="34"/>
      <c r="CB34" s="34"/>
      <c r="CC34" s="34"/>
      <c r="CD34" s="85"/>
    </row>
    <row r="35" spans="4:82" ht="15" customHeight="1" x14ac:dyDescent="0.3">
      <c r="D35" s="84"/>
      <c r="E35" s="34"/>
      <c r="F35" s="34"/>
      <c r="G35" s="34"/>
      <c r="H35" s="45"/>
      <c r="I35" s="34"/>
      <c r="J35" s="34"/>
      <c r="K35" s="34"/>
      <c r="L35" s="56" t="s">
        <v>46</v>
      </c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8" t="s">
        <v>59</v>
      </c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34"/>
      <c r="AS35" s="34"/>
      <c r="AT35" s="34"/>
      <c r="AU35" s="56" t="s">
        <v>48</v>
      </c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7"/>
      <c r="BR35" s="57"/>
      <c r="BS35" s="57"/>
      <c r="BT35" s="57"/>
      <c r="BU35" s="59"/>
      <c r="BV35" s="59"/>
      <c r="BW35" s="59"/>
      <c r="BX35" s="59"/>
      <c r="BY35" s="59"/>
      <c r="BZ35" s="59"/>
      <c r="CA35" s="34"/>
      <c r="CB35" s="34"/>
      <c r="CC35" s="34"/>
      <c r="CD35" s="85"/>
    </row>
    <row r="36" spans="4:82" ht="3.6" customHeight="1" x14ac:dyDescent="0.3">
      <c r="D36" s="8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85"/>
    </row>
    <row r="37" spans="4:82" ht="15" customHeight="1" x14ac:dyDescent="0.3">
      <c r="D37" s="84"/>
      <c r="E37" s="34"/>
      <c r="F37" s="34"/>
      <c r="G37" s="34"/>
      <c r="H37" s="34"/>
      <c r="I37" s="45"/>
      <c r="J37" s="45"/>
      <c r="K37" s="34"/>
      <c r="L37" s="112" t="s">
        <v>45</v>
      </c>
      <c r="M37" s="112"/>
      <c r="N37" s="112"/>
      <c r="O37" s="112"/>
      <c r="P37" s="112"/>
      <c r="Q37" s="112"/>
      <c r="R37" s="113"/>
      <c r="S37" s="113"/>
      <c r="T37" s="113"/>
      <c r="U37" s="113"/>
      <c r="V37" s="113"/>
      <c r="W37" s="113"/>
      <c r="X37" s="114" t="s">
        <v>44</v>
      </c>
      <c r="Y37" s="114"/>
      <c r="Z37" s="114"/>
      <c r="AA37" s="114"/>
      <c r="AB37" s="114"/>
      <c r="AC37" s="114"/>
      <c r="AD37" s="114"/>
      <c r="AE37" s="114"/>
      <c r="AF37" s="114"/>
      <c r="AG37" s="114"/>
      <c r="AH37" s="114"/>
      <c r="AI37" s="114"/>
      <c r="AJ37" s="121"/>
      <c r="AK37" s="122"/>
      <c r="AL37" s="122"/>
      <c r="AM37" s="122"/>
      <c r="AN37" s="122"/>
      <c r="AO37" s="122"/>
      <c r="AP37" s="122"/>
      <c r="AQ37" s="123"/>
      <c r="AR37" s="46"/>
      <c r="AS37" s="33"/>
      <c r="AT37" s="46" t="s">
        <v>53</v>
      </c>
      <c r="AU37" s="112" t="s">
        <v>45</v>
      </c>
      <c r="AV37" s="112"/>
      <c r="AW37" s="112"/>
      <c r="AX37" s="112"/>
      <c r="AY37" s="112"/>
      <c r="AZ37" s="112"/>
      <c r="BA37" s="129"/>
      <c r="BB37" s="130"/>
      <c r="BC37" s="130"/>
      <c r="BD37" s="130"/>
      <c r="BE37" s="130"/>
      <c r="BF37" s="131"/>
      <c r="BG37" s="114" t="s">
        <v>44</v>
      </c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21"/>
      <c r="BT37" s="122"/>
      <c r="BU37" s="122"/>
      <c r="BV37" s="122"/>
      <c r="BW37" s="122"/>
      <c r="BX37" s="122"/>
      <c r="BY37" s="122"/>
      <c r="BZ37" s="123"/>
      <c r="CA37" s="46"/>
      <c r="CB37" s="34"/>
      <c r="CC37" s="34"/>
      <c r="CD37" s="85"/>
    </row>
    <row r="38" spans="4:82" ht="15" customHeight="1" x14ac:dyDescent="0.3">
      <c r="D38" s="84"/>
      <c r="E38" s="34"/>
      <c r="F38" s="34"/>
      <c r="G38" s="34"/>
      <c r="H38" s="34"/>
      <c r="I38" s="45"/>
      <c r="J38" s="45"/>
      <c r="K38" s="34"/>
      <c r="L38" s="112" t="s">
        <v>31</v>
      </c>
      <c r="M38" s="112"/>
      <c r="N38" s="112"/>
      <c r="O38" s="112"/>
      <c r="P38" s="112"/>
      <c r="Q38" s="112"/>
      <c r="R38" s="113"/>
      <c r="S38" s="113"/>
      <c r="T38" s="113"/>
      <c r="U38" s="113"/>
      <c r="V38" s="113"/>
      <c r="W38" s="113"/>
      <c r="X38" s="114" t="s">
        <v>39</v>
      </c>
      <c r="Y38" s="114"/>
      <c r="Z38" s="114"/>
      <c r="AA38" s="114"/>
      <c r="AB38" s="114"/>
      <c r="AC38" s="114"/>
      <c r="AD38" s="114"/>
      <c r="AE38" s="114"/>
      <c r="AF38" s="114"/>
      <c r="AG38" s="114"/>
      <c r="AH38" s="114"/>
      <c r="AI38" s="114"/>
      <c r="AJ38" s="121"/>
      <c r="AK38" s="122"/>
      <c r="AL38" s="122"/>
      <c r="AM38" s="122"/>
      <c r="AN38" s="122"/>
      <c r="AO38" s="122"/>
      <c r="AP38" s="122"/>
      <c r="AQ38" s="123"/>
      <c r="AR38" s="46"/>
      <c r="AS38" s="33"/>
      <c r="AT38" s="46" t="s">
        <v>53</v>
      </c>
      <c r="AU38" s="112" t="s">
        <v>31</v>
      </c>
      <c r="AV38" s="112"/>
      <c r="AW38" s="112"/>
      <c r="AX38" s="112"/>
      <c r="AY38" s="112"/>
      <c r="AZ38" s="112"/>
      <c r="BA38" s="124"/>
      <c r="BB38" s="125"/>
      <c r="BC38" s="125"/>
      <c r="BD38" s="125"/>
      <c r="BE38" s="125"/>
      <c r="BF38" s="126"/>
      <c r="BG38" s="114" t="s">
        <v>39</v>
      </c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21"/>
      <c r="BT38" s="122"/>
      <c r="BU38" s="122"/>
      <c r="BV38" s="122"/>
      <c r="BW38" s="122"/>
      <c r="BX38" s="122"/>
      <c r="BY38" s="122"/>
      <c r="BZ38" s="123"/>
      <c r="CA38" s="46" t="s">
        <v>53</v>
      </c>
      <c r="CB38" s="34"/>
      <c r="CC38" s="34"/>
      <c r="CD38" s="85"/>
    </row>
    <row r="39" spans="4:82" ht="15" customHeight="1" x14ac:dyDescent="0.3">
      <c r="D39" s="84"/>
      <c r="E39" s="34"/>
      <c r="F39" s="34"/>
      <c r="G39" s="34"/>
      <c r="H39" s="34"/>
      <c r="I39" s="45"/>
      <c r="J39" s="45"/>
      <c r="K39" s="34"/>
      <c r="L39" s="45"/>
      <c r="M39" s="45"/>
      <c r="N39" s="45"/>
      <c r="O39" s="45"/>
      <c r="P39" s="45"/>
      <c r="Q39" s="45"/>
      <c r="R39" s="45"/>
      <c r="S39" s="45"/>
      <c r="T39" s="45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47"/>
      <c r="AJ39" s="47"/>
      <c r="AK39" s="47"/>
      <c r="AL39" s="47"/>
      <c r="AM39" s="47"/>
      <c r="AN39" s="47"/>
      <c r="AO39" s="47"/>
      <c r="AP39" s="47"/>
      <c r="AQ39" s="47"/>
      <c r="AR39" s="33"/>
      <c r="AS39" s="33"/>
      <c r="AT39" s="33"/>
      <c r="AU39" s="48"/>
      <c r="AV39" s="48"/>
      <c r="AW39" s="48"/>
      <c r="AX39" s="48"/>
      <c r="AY39" s="48"/>
      <c r="AZ39" s="48"/>
      <c r="BA39" s="60"/>
      <c r="BB39" s="60"/>
      <c r="BC39" s="34"/>
      <c r="BD39" s="34"/>
      <c r="BE39" s="34"/>
      <c r="BF39" s="34"/>
      <c r="BG39" s="34"/>
      <c r="BH39" s="34"/>
      <c r="BI39" s="34"/>
      <c r="BJ39" s="34"/>
      <c r="BK39" s="34"/>
      <c r="BL39" s="34"/>
      <c r="BM39" s="34"/>
      <c r="BN39" s="34"/>
      <c r="BO39" s="34"/>
      <c r="BP39" s="34"/>
      <c r="BQ39" s="34"/>
      <c r="BR39" s="34"/>
      <c r="BS39" s="34"/>
      <c r="BT39" s="34"/>
      <c r="BU39" s="34"/>
      <c r="BV39" s="34"/>
      <c r="BW39" s="34"/>
      <c r="BX39" s="34"/>
      <c r="BY39" s="34"/>
      <c r="BZ39" s="34"/>
      <c r="CA39" s="33"/>
      <c r="CB39" s="34"/>
      <c r="CC39" s="34"/>
      <c r="CD39" s="85"/>
    </row>
    <row r="40" spans="4:82" ht="15" customHeight="1" x14ac:dyDescent="0.3">
      <c r="D40" s="84"/>
      <c r="E40" s="34"/>
      <c r="F40" s="34"/>
      <c r="G40" s="34"/>
      <c r="H40" s="34"/>
      <c r="I40" s="45"/>
      <c r="J40" s="45"/>
      <c r="K40" s="34"/>
      <c r="L40" s="61" t="s">
        <v>47</v>
      </c>
      <c r="M40" s="62"/>
      <c r="N40" s="62"/>
      <c r="O40" s="62"/>
      <c r="P40" s="62"/>
      <c r="Q40" s="62"/>
      <c r="R40" s="63"/>
      <c r="S40" s="63"/>
      <c r="T40" s="63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64"/>
      <c r="AJ40" s="64"/>
      <c r="AK40" s="64"/>
      <c r="AL40" s="64"/>
      <c r="AM40" s="64"/>
      <c r="AN40" s="64"/>
      <c r="AO40" s="64"/>
      <c r="AP40" s="64"/>
      <c r="AQ40" s="64"/>
      <c r="AR40" s="33"/>
      <c r="AS40" s="33"/>
      <c r="AT40" s="33"/>
      <c r="AU40" s="65" t="s">
        <v>57</v>
      </c>
      <c r="AV40" s="66"/>
      <c r="AW40" s="66"/>
      <c r="AX40" s="67"/>
      <c r="AY40" s="66"/>
      <c r="AZ40" s="66"/>
      <c r="BA40" s="68"/>
      <c r="BB40" s="68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  <c r="BR40" s="57"/>
      <c r="BS40" s="57"/>
      <c r="BT40" s="57"/>
      <c r="BU40" s="57"/>
      <c r="BV40" s="57"/>
      <c r="BW40" s="57"/>
      <c r="BX40" s="57"/>
      <c r="BY40" s="57"/>
      <c r="BZ40" s="57"/>
      <c r="CA40" s="33"/>
      <c r="CB40" s="34"/>
      <c r="CC40" s="34"/>
      <c r="CD40" s="85"/>
    </row>
    <row r="41" spans="4:82" ht="3.6" customHeight="1" x14ac:dyDescent="0.3">
      <c r="D41" s="8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3"/>
      <c r="AS41" s="33"/>
      <c r="AT41" s="33"/>
      <c r="AU41" s="69"/>
      <c r="AV41" s="69"/>
      <c r="AW41" s="69"/>
      <c r="AX41" s="69"/>
      <c r="AY41" s="69"/>
      <c r="AZ41" s="69"/>
      <c r="BA41" s="34"/>
      <c r="BB41" s="34"/>
      <c r="BC41" s="34"/>
      <c r="BD41" s="34"/>
      <c r="BE41" s="34"/>
      <c r="BF41" s="34"/>
      <c r="BG41" s="34"/>
      <c r="BH41" s="34"/>
      <c r="BI41" s="34"/>
      <c r="BJ41" s="34"/>
      <c r="BK41" s="34"/>
      <c r="BL41" s="34"/>
      <c r="BM41" s="34"/>
      <c r="BN41" s="34"/>
      <c r="BO41" s="34"/>
      <c r="BP41" s="34"/>
      <c r="BQ41" s="34"/>
      <c r="BR41" s="34"/>
      <c r="BS41" s="34"/>
      <c r="BT41" s="34"/>
      <c r="BU41" s="34"/>
      <c r="BV41" s="34"/>
      <c r="BW41" s="34"/>
      <c r="BX41" s="34"/>
      <c r="BY41" s="34"/>
      <c r="BZ41" s="34"/>
      <c r="CA41" s="33"/>
      <c r="CB41" s="34"/>
      <c r="CC41" s="34"/>
      <c r="CD41" s="85"/>
    </row>
    <row r="42" spans="4:82" ht="15" customHeight="1" x14ac:dyDescent="0.3">
      <c r="D42" s="84"/>
      <c r="E42" s="34"/>
      <c r="F42" s="34"/>
      <c r="G42" s="34"/>
      <c r="H42" s="34"/>
      <c r="I42" s="45"/>
      <c r="J42" s="45"/>
      <c r="K42" s="46" t="s">
        <v>53</v>
      </c>
      <c r="L42" s="112" t="s">
        <v>45</v>
      </c>
      <c r="M42" s="112"/>
      <c r="N42" s="112"/>
      <c r="O42" s="112"/>
      <c r="P42" s="112"/>
      <c r="Q42" s="112"/>
      <c r="R42" s="113"/>
      <c r="S42" s="113"/>
      <c r="T42" s="113"/>
      <c r="U42" s="113"/>
      <c r="V42" s="113"/>
      <c r="W42" s="113"/>
      <c r="X42" s="114" t="s">
        <v>44</v>
      </c>
      <c r="Y42" s="114"/>
      <c r="Z42" s="114"/>
      <c r="AA42" s="114"/>
      <c r="AB42" s="114"/>
      <c r="AC42" s="114"/>
      <c r="AD42" s="114"/>
      <c r="AE42" s="114"/>
      <c r="AF42" s="114"/>
      <c r="AG42" s="114"/>
      <c r="AH42" s="114"/>
      <c r="AI42" s="114"/>
      <c r="AJ42" s="115"/>
      <c r="AK42" s="115"/>
      <c r="AL42" s="115"/>
      <c r="AM42" s="115"/>
      <c r="AN42" s="115"/>
      <c r="AO42" s="115"/>
      <c r="AP42" s="115"/>
      <c r="AQ42" s="115"/>
      <c r="AR42" s="33"/>
      <c r="AS42" s="33"/>
      <c r="AT42" s="46" t="s">
        <v>53</v>
      </c>
      <c r="AU42" s="112" t="s">
        <v>45</v>
      </c>
      <c r="AV42" s="112"/>
      <c r="AW42" s="112"/>
      <c r="AX42" s="112"/>
      <c r="AY42" s="112"/>
      <c r="AZ42" s="112"/>
      <c r="BA42" s="113"/>
      <c r="BB42" s="113"/>
      <c r="BC42" s="113"/>
      <c r="BD42" s="113"/>
      <c r="BE42" s="113"/>
      <c r="BF42" s="113"/>
      <c r="BG42" s="114" t="s">
        <v>44</v>
      </c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5">
        <v>0</v>
      </c>
      <c r="BT42" s="115"/>
      <c r="BU42" s="115"/>
      <c r="BV42" s="115"/>
      <c r="BW42" s="115"/>
      <c r="BX42" s="115"/>
      <c r="BY42" s="115"/>
      <c r="BZ42" s="115"/>
      <c r="CA42" s="33"/>
      <c r="CB42" s="34"/>
      <c r="CC42" s="34"/>
      <c r="CD42" s="85"/>
    </row>
    <row r="43" spans="4:82" ht="15" customHeight="1" x14ac:dyDescent="0.3">
      <c r="D43" s="84"/>
      <c r="E43" s="34"/>
      <c r="F43" s="34"/>
      <c r="G43" s="34"/>
      <c r="H43" s="34"/>
      <c r="I43" s="45"/>
      <c r="J43" s="45"/>
      <c r="K43" s="46" t="s">
        <v>53</v>
      </c>
      <c r="L43" s="112" t="s">
        <v>31</v>
      </c>
      <c r="M43" s="112"/>
      <c r="N43" s="112"/>
      <c r="O43" s="112"/>
      <c r="P43" s="112"/>
      <c r="Q43" s="112"/>
      <c r="R43" s="113"/>
      <c r="S43" s="113"/>
      <c r="T43" s="113"/>
      <c r="U43" s="113"/>
      <c r="V43" s="113"/>
      <c r="W43" s="113"/>
      <c r="X43" s="114" t="s">
        <v>39</v>
      </c>
      <c r="Y43" s="114"/>
      <c r="Z43" s="114"/>
      <c r="AA43" s="114"/>
      <c r="AB43" s="114"/>
      <c r="AC43" s="114"/>
      <c r="AD43" s="114"/>
      <c r="AE43" s="114"/>
      <c r="AF43" s="114"/>
      <c r="AG43" s="114"/>
      <c r="AH43" s="114"/>
      <c r="AI43" s="114"/>
      <c r="AJ43" s="115"/>
      <c r="AK43" s="115"/>
      <c r="AL43" s="115"/>
      <c r="AM43" s="115"/>
      <c r="AN43" s="115"/>
      <c r="AO43" s="115"/>
      <c r="AP43" s="115"/>
      <c r="AQ43" s="115"/>
      <c r="AR43" s="46" t="s">
        <v>53</v>
      </c>
      <c r="AS43" s="33"/>
      <c r="AT43" s="46" t="s">
        <v>53</v>
      </c>
      <c r="AU43" s="112" t="s">
        <v>31</v>
      </c>
      <c r="AV43" s="112"/>
      <c r="AW43" s="112"/>
      <c r="AX43" s="112"/>
      <c r="AY43" s="112"/>
      <c r="AZ43" s="112"/>
      <c r="BA43" s="113"/>
      <c r="BB43" s="113"/>
      <c r="BC43" s="113"/>
      <c r="BD43" s="113"/>
      <c r="BE43" s="113"/>
      <c r="BF43" s="113"/>
      <c r="BG43" s="114" t="s">
        <v>39</v>
      </c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5">
        <v>0</v>
      </c>
      <c r="BT43" s="115"/>
      <c r="BU43" s="115"/>
      <c r="BV43" s="115"/>
      <c r="BW43" s="115"/>
      <c r="BX43" s="115"/>
      <c r="BY43" s="115"/>
      <c r="BZ43" s="115"/>
      <c r="CA43" s="33" t="s">
        <v>53</v>
      </c>
      <c r="CB43" s="34"/>
      <c r="CC43" s="34"/>
      <c r="CD43" s="85"/>
    </row>
    <row r="44" spans="4:82" ht="4.95" customHeight="1" x14ac:dyDescent="0.3">
      <c r="D44" s="8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34"/>
      <c r="CB44" s="34"/>
      <c r="CC44" s="34"/>
      <c r="CD44" s="85"/>
    </row>
    <row r="45" spans="4:82" ht="15" customHeight="1" x14ac:dyDescent="0.3">
      <c r="D45" s="8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34"/>
      <c r="CB45" s="34"/>
      <c r="CC45" s="34"/>
      <c r="CD45" s="85"/>
    </row>
    <row r="46" spans="4:82" ht="15" customHeight="1" x14ac:dyDescent="0.3">
      <c r="D46" s="84"/>
      <c r="E46" s="34"/>
      <c r="F46" s="34"/>
      <c r="G46" s="34"/>
      <c r="H46" s="112" t="s">
        <v>50</v>
      </c>
      <c r="I46" s="112"/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12"/>
      <c r="U46" s="115">
        <v>0</v>
      </c>
      <c r="V46" s="115"/>
      <c r="W46" s="115"/>
      <c r="X46" s="115"/>
      <c r="Y46" s="115"/>
      <c r="Z46" s="115"/>
      <c r="AA46" s="115"/>
      <c r="AB46" s="115"/>
      <c r="AC46" s="116" t="str">
        <f>IF(U46&lt;&gt;0,"Please explain adjustment in comments box below.", "")</f>
        <v/>
      </c>
      <c r="AD46" s="116"/>
      <c r="AE46" s="116"/>
      <c r="AF46" s="116"/>
      <c r="AG46" s="116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2" t="s">
        <v>49</v>
      </c>
      <c r="AS46" s="112"/>
      <c r="AT46" s="112"/>
      <c r="AU46" s="112"/>
      <c r="AV46" s="112"/>
      <c r="AW46" s="112"/>
      <c r="AX46" s="112"/>
      <c r="AY46" s="112"/>
      <c r="AZ46" s="112"/>
      <c r="BA46" s="112"/>
      <c r="BB46" s="112"/>
      <c r="BC46" s="112"/>
      <c r="BD46" s="112"/>
      <c r="BE46" s="112"/>
      <c r="BF46" s="112"/>
      <c r="BG46" s="115">
        <v>0</v>
      </c>
      <c r="BH46" s="115"/>
      <c r="BI46" s="115"/>
      <c r="BJ46" s="115"/>
      <c r="BK46" s="115"/>
      <c r="BL46" s="115"/>
      <c r="BM46" s="115"/>
      <c r="BN46" s="115"/>
      <c r="BO46" s="117" t="str">
        <f>IF(BG46&lt;&gt;0,"Please explain adjustment in comments box below.", "")</f>
        <v/>
      </c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8"/>
    </row>
    <row r="47" spans="4:82" ht="15" customHeight="1" x14ac:dyDescent="0.3">
      <c r="D47" s="84"/>
      <c r="E47" s="33">
        <f>COUNTIF(AJ37, "&gt;0")</f>
        <v>0</v>
      </c>
      <c r="F47" s="33">
        <f>COUNTIF(BS37, "&gt;0")</f>
        <v>0</v>
      </c>
      <c r="G47" s="33">
        <f>COUNTIF(AJ42, "&gt;0")</f>
        <v>0</v>
      </c>
      <c r="H47" s="33">
        <f>COUNTIF(BS42, "&gt;0")</f>
        <v>0</v>
      </c>
      <c r="I47" s="33">
        <f>SUM(E47:H47)</f>
        <v>0</v>
      </c>
      <c r="J47" s="33" t="s">
        <v>53</v>
      </c>
      <c r="K47" s="119" t="s">
        <v>55</v>
      </c>
      <c r="L47" s="119"/>
      <c r="M47" s="119"/>
      <c r="N47" s="119"/>
      <c r="O47" s="119"/>
      <c r="P47" s="119"/>
      <c r="Q47" s="119"/>
      <c r="R47" s="119"/>
      <c r="S47" s="119"/>
      <c r="T47" s="119"/>
      <c r="U47" s="120">
        <f>IFERROR((SUM(AJ37,BS37,AJ42,BS42)/I47)*AE33+U46, 0)</f>
        <v>0</v>
      </c>
      <c r="V47" s="120"/>
      <c r="W47" s="120"/>
      <c r="X47" s="120"/>
      <c r="Y47" s="120"/>
      <c r="Z47" s="120"/>
      <c r="AA47" s="120"/>
      <c r="AB47" s="120"/>
      <c r="AC47" s="116"/>
      <c r="AD47" s="116"/>
      <c r="AE47" s="116"/>
      <c r="AF47" s="116"/>
      <c r="AG47" s="116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34"/>
      <c r="AS47" s="34"/>
      <c r="AT47" s="34"/>
      <c r="AU47" s="33" t="s">
        <v>53</v>
      </c>
      <c r="AV47" s="119" t="s">
        <v>54</v>
      </c>
      <c r="AW47" s="119"/>
      <c r="AX47" s="119"/>
      <c r="AY47" s="119"/>
      <c r="AZ47" s="119"/>
      <c r="BA47" s="119"/>
      <c r="BB47" s="119"/>
      <c r="BC47" s="119"/>
      <c r="BD47" s="119"/>
      <c r="BE47" s="119"/>
      <c r="BF47" s="119"/>
      <c r="BG47" s="120">
        <f ca="1">IFERROR('Annualized Calcs'!K42+'Employment Income'!BG46,0)</f>
        <v>0</v>
      </c>
      <c r="BH47" s="120"/>
      <c r="BI47" s="120"/>
      <c r="BJ47" s="120"/>
      <c r="BK47" s="120"/>
      <c r="BL47" s="120"/>
      <c r="BM47" s="120"/>
      <c r="BN47" s="120"/>
      <c r="BO47" s="117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8"/>
    </row>
    <row r="48" spans="4:82" ht="30" customHeight="1" x14ac:dyDescent="0.35">
      <c r="D48" s="84"/>
      <c r="E48" s="34"/>
      <c r="F48" s="34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70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  <c r="BJ48" s="70"/>
      <c r="BK48" s="70"/>
      <c r="BL48" s="70"/>
      <c r="BM48" s="70"/>
      <c r="BN48" s="70"/>
      <c r="BO48" s="70"/>
      <c r="BP48" s="70"/>
      <c r="BQ48" s="70"/>
      <c r="BR48" s="70"/>
      <c r="BS48" s="70"/>
      <c r="BT48" s="70"/>
      <c r="BU48" s="70"/>
      <c r="BV48" s="70"/>
      <c r="BW48" s="70"/>
      <c r="BX48" s="70"/>
      <c r="BY48" s="70"/>
      <c r="BZ48" s="70"/>
      <c r="CA48" s="70"/>
      <c r="CB48" s="70"/>
      <c r="CC48" s="70"/>
      <c r="CD48" s="85"/>
    </row>
    <row r="49" spans="4:82" ht="19.95" customHeight="1" x14ac:dyDescent="0.35">
      <c r="D49" s="84"/>
      <c r="E49" s="34"/>
      <c r="F49" s="34"/>
      <c r="G49" s="136" t="s">
        <v>66</v>
      </c>
      <c r="H49" s="136"/>
      <c r="I49" s="136"/>
      <c r="J49" s="136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136"/>
      <c r="V49" s="136"/>
      <c r="W49" s="136"/>
      <c r="X49" s="136"/>
      <c r="Y49" s="136"/>
      <c r="Z49" s="136"/>
      <c r="AA49" s="136"/>
      <c r="AB49" s="136"/>
      <c r="AC49" s="136"/>
      <c r="AD49" s="136"/>
      <c r="AE49" s="136"/>
      <c r="AF49" s="136"/>
      <c r="AG49" s="136"/>
      <c r="AH49" s="136"/>
      <c r="AI49" s="136"/>
      <c r="AJ49" s="136"/>
      <c r="AK49" s="136"/>
      <c r="AL49" s="136"/>
      <c r="AM49" s="136"/>
      <c r="AN49" s="136"/>
      <c r="AO49" s="136"/>
      <c r="AP49" s="136"/>
      <c r="AQ49" s="136"/>
      <c r="AR49" s="136"/>
      <c r="AS49" s="136"/>
      <c r="AT49" s="136"/>
      <c r="AU49" s="136"/>
      <c r="AV49" s="136"/>
      <c r="AW49" s="136"/>
      <c r="AX49" s="136"/>
      <c r="AY49" s="136"/>
      <c r="AZ49" s="136"/>
      <c r="BA49" s="136"/>
      <c r="BB49" s="136"/>
      <c r="BC49" s="136"/>
      <c r="BD49" s="136"/>
      <c r="BE49" s="136"/>
      <c r="BF49" s="136"/>
      <c r="BG49" s="136"/>
      <c r="BH49" s="136"/>
      <c r="BI49" s="136"/>
      <c r="BJ49" s="136"/>
      <c r="BK49" s="136"/>
      <c r="BL49" s="136"/>
      <c r="BM49" s="136"/>
      <c r="BN49" s="136"/>
      <c r="BO49" s="136"/>
      <c r="BP49" s="136"/>
      <c r="BQ49" s="136"/>
      <c r="BR49" s="136"/>
      <c r="BS49" s="136"/>
      <c r="BT49" s="136"/>
      <c r="BU49" s="136"/>
      <c r="BV49" s="136"/>
      <c r="BW49" s="136"/>
      <c r="BX49" s="136"/>
      <c r="BY49" s="136"/>
      <c r="BZ49" s="136"/>
      <c r="CA49" s="136"/>
      <c r="CB49" s="136"/>
      <c r="CC49" s="136"/>
      <c r="CD49" s="85"/>
    </row>
    <row r="50" spans="4:82" ht="4.95" customHeight="1" x14ac:dyDescent="0.35">
      <c r="D50" s="84"/>
      <c r="E50" s="34"/>
      <c r="F50" s="34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85"/>
    </row>
    <row r="51" spans="4:82" ht="15" customHeight="1" x14ac:dyDescent="0.3">
      <c r="D51" s="84"/>
      <c r="E51" s="34"/>
      <c r="F51" s="34"/>
      <c r="G51" s="34"/>
      <c r="H51" s="112" t="s">
        <v>16</v>
      </c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37"/>
      <c r="X51" s="137"/>
      <c r="Y51" s="137"/>
      <c r="Z51" s="137"/>
      <c r="AA51" s="137"/>
      <c r="AB51" s="137"/>
      <c r="AC51" s="137"/>
      <c r="AD51" s="137"/>
      <c r="AE51" s="137"/>
      <c r="AF51" s="137"/>
      <c r="AG51" s="137"/>
      <c r="AH51" s="137"/>
      <c r="AI51" s="137"/>
      <c r="AJ51" s="137"/>
      <c r="AK51" s="137"/>
      <c r="AL51" s="137"/>
      <c r="AM51" s="137"/>
      <c r="AN51" s="137"/>
      <c r="AO51" s="35"/>
      <c r="AP51" s="34"/>
      <c r="AQ51" s="34"/>
      <c r="AR51" s="34"/>
      <c r="AS51" s="34"/>
      <c r="AT51" s="34"/>
      <c r="AU51" s="112" t="s">
        <v>17</v>
      </c>
      <c r="AV51" s="112"/>
      <c r="AW51" s="112"/>
      <c r="AX51" s="112"/>
      <c r="AY51" s="112"/>
      <c r="AZ51" s="112"/>
      <c r="BA51" s="148"/>
      <c r="BB51" s="148"/>
      <c r="BC51" s="148"/>
      <c r="BD51" s="148"/>
      <c r="BE51" s="148"/>
      <c r="BF51" s="148"/>
      <c r="BG51" s="35"/>
      <c r="BH51" s="35"/>
      <c r="BI51" s="35"/>
      <c r="BJ51" s="35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4"/>
      <c r="CB51" s="34"/>
      <c r="CC51" s="34"/>
      <c r="CD51" s="85"/>
    </row>
    <row r="52" spans="4:82" ht="15" customHeight="1" x14ac:dyDescent="0.3">
      <c r="D52" s="84"/>
      <c r="E52" s="34"/>
      <c r="F52" s="34"/>
      <c r="G52" s="34"/>
      <c r="H52" s="112" t="s">
        <v>15</v>
      </c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37"/>
      <c r="X52" s="137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35"/>
      <c r="AL52" s="34"/>
      <c r="AM52" s="45"/>
      <c r="AN52" s="45"/>
      <c r="AO52" s="45"/>
      <c r="AP52" s="34"/>
      <c r="AQ52" s="34"/>
      <c r="AR52" s="112" t="s">
        <v>42</v>
      </c>
      <c r="AS52" s="112"/>
      <c r="AT52" s="112"/>
      <c r="AU52" s="112"/>
      <c r="AV52" s="112"/>
      <c r="AW52" s="112"/>
      <c r="AX52" s="112"/>
      <c r="AY52" s="112"/>
      <c r="AZ52" s="112"/>
      <c r="BA52" s="138"/>
      <c r="BB52" s="138"/>
      <c r="BC52" s="138"/>
      <c r="BD52" s="138"/>
      <c r="BE52" s="138"/>
      <c r="BF52" s="138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34"/>
      <c r="CB52" s="36"/>
      <c r="CC52" s="36"/>
      <c r="CD52" s="85"/>
    </row>
    <row r="53" spans="4:82" ht="15" customHeight="1" x14ac:dyDescent="0.3">
      <c r="D53" s="84"/>
      <c r="E53" s="34"/>
      <c r="F53" s="34"/>
      <c r="G53" s="34"/>
      <c r="H53" s="45"/>
      <c r="I53" s="45"/>
      <c r="J53" s="45"/>
      <c r="K53" s="45"/>
      <c r="L53" s="45"/>
      <c r="M53" s="114" t="s">
        <v>5</v>
      </c>
      <c r="N53" s="114"/>
      <c r="O53" s="114"/>
      <c r="P53" s="114"/>
      <c r="Q53" s="114"/>
      <c r="R53" s="114"/>
      <c r="S53" s="114"/>
      <c r="T53" s="114"/>
      <c r="U53" s="114"/>
      <c r="V53" s="114"/>
      <c r="W53" s="139"/>
      <c r="X53" s="139"/>
      <c r="Y53" s="139"/>
      <c r="Z53" s="139"/>
      <c r="AA53" s="139"/>
      <c r="AB53" s="139"/>
      <c r="AC53" s="139"/>
      <c r="AD53" s="139"/>
      <c r="AE53" s="33">
        <f>IF(W53="Weekly", 52, IF(W53="Bi-Weekly", 26, IF(W53="Semi-Monthly", 24, IF(W53="Monthly", 12, 0))))</f>
        <v>0</v>
      </c>
      <c r="AF53" s="33">
        <f>IF(W53="Weekly",7, IF(W53="Bi-Weekly", 14, 0))</f>
        <v>0</v>
      </c>
      <c r="AG53" s="34"/>
      <c r="AH53" s="34"/>
      <c r="AI53" s="34"/>
      <c r="AJ53" s="34"/>
      <c r="AK53" s="35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134" t="s">
        <v>58</v>
      </c>
      <c r="BB53" s="134"/>
      <c r="BC53" s="134"/>
      <c r="BD53" s="134"/>
      <c r="BE53" s="134"/>
      <c r="BF53" s="134"/>
      <c r="BG53" s="134"/>
      <c r="BH53" s="134"/>
      <c r="BI53" s="134"/>
      <c r="BJ53" s="134"/>
      <c r="BK53" s="134"/>
      <c r="BL53" s="134"/>
      <c r="BM53" s="134"/>
      <c r="BN53" s="134"/>
      <c r="BO53" s="134"/>
      <c r="BP53" s="134"/>
      <c r="BQ53" s="134"/>
      <c r="BR53" s="134"/>
      <c r="BS53" s="134"/>
      <c r="BT53" s="134"/>
      <c r="BU53" s="134"/>
      <c r="BV53" s="134"/>
      <c r="BW53" s="134"/>
      <c r="BX53" s="134"/>
      <c r="BY53" s="134"/>
      <c r="BZ53" s="134"/>
      <c r="CA53" s="134"/>
      <c r="CB53" s="134"/>
      <c r="CC53" s="134"/>
      <c r="CD53" s="85"/>
    </row>
    <row r="54" spans="4:82" ht="15" customHeight="1" x14ac:dyDescent="0.3">
      <c r="D54" s="84"/>
      <c r="E54" s="34"/>
      <c r="F54" s="34"/>
      <c r="G54" s="34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112"/>
      <c r="S54" s="112"/>
      <c r="T54" s="112"/>
      <c r="U54" s="112"/>
      <c r="V54" s="112"/>
      <c r="W54" s="127"/>
      <c r="X54" s="127"/>
      <c r="Y54" s="127"/>
      <c r="Z54" s="34"/>
      <c r="AA54" s="34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128"/>
      <c r="BN54" s="128"/>
      <c r="BO54" s="128"/>
      <c r="BP54" s="128"/>
      <c r="BQ54" s="128"/>
      <c r="BR54" s="128"/>
      <c r="BS54" s="128"/>
      <c r="BT54" s="128"/>
      <c r="BU54" s="128"/>
      <c r="BV54" s="128"/>
      <c r="BW54" s="128"/>
      <c r="BX54" s="34"/>
      <c r="BY54" s="34"/>
      <c r="BZ54" s="34"/>
      <c r="CA54" s="34"/>
      <c r="CB54" s="34"/>
      <c r="CC54" s="34"/>
      <c r="CD54" s="85"/>
    </row>
    <row r="55" spans="4:82" ht="15" customHeight="1" x14ac:dyDescent="0.3">
      <c r="D55" s="84"/>
      <c r="E55" s="34"/>
      <c r="F55" s="34"/>
      <c r="G55" s="34"/>
      <c r="H55" s="45"/>
      <c r="I55" s="34"/>
      <c r="J55" s="34"/>
      <c r="K55" s="34"/>
      <c r="L55" s="56" t="s">
        <v>46</v>
      </c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8" t="s">
        <v>59</v>
      </c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34"/>
      <c r="AS55" s="34"/>
      <c r="AT55" s="34"/>
      <c r="AU55" s="56" t="s">
        <v>48</v>
      </c>
      <c r="AV55" s="57"/>
      <c r="AW55" s="57"/>
      <c r="AX55" s="57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  <c r="BM55" s="57"/>
      <c r="BN55" s="57"/>
      <c r="BO55" s="57"/>
      <c r="BP55" s="57"/>
      <c r="BQ55" s="57"/>
      <c r="BR55" s="57"/>
      <c r="BS55" s="57"/>
      <c r="BT55" s="57"/>
      <c r="BU55" s="59"/>
      <c r="BV55" s="59"/>
      <c r="BW55" s="59"/>
      <c r="BX55" s="59"/>
      <c r="BY55" s="59"/>
      <c r="BZ55" s="59"/>
      <c r="CA55" s="34"/>
      <c r="CB55" s="34"/>
      <c r="CC55" s="34"/>
      <c r="CD55" s="85"/>
    </row>
    <row r="56" spans="4:82" ht="3.6" customHeight="1" x14ac:dyDescent="0.3">
      <c r="D56" s="8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34"/>
      <c r="CB56" s="34"/>
      <c r="CC56" s="34"/>
      <c r="CD56" s="85"/>
    </row>
    <row r="57" spans="4:82" ht="15" customHeight="1" x14ac:dyDescent="0.3">
      <c r="D57" s="84"/>
      <c r="E57" s="34"/>
      <c r="F57" s="34"/>
      <c r="G57" s="34"/>
      <c r="H57" s="34"/>
      <c r="I57" s="45"/>
      <c r="J57" s="45"/>
      <c r="K57" s="34"/>
      <c r="L57" s="112" t="s">
        <v>45</v>
      </c>
      <c r="M57" s="112"/>
      <c r="N57" s="112"/>
      <c r="O57" s="112"/>
      <c r="P57" s="112"/>
      <c r="Q57" s="112"/>
      <c r="R57" s="113"/>
      <c r="S57" s="113"/>
      <c r="T57" s="113"/>
      <c r="U57" s="113"/>
      <c r="V57" s="113"/>
      <c r="W57" s="113"/>
      <c r="X57" s="114" t="s">
        <v>44</v>
      </c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21">
        <v>0</v>
      </c>
      <c r="AK57" s="122"/>
      <c r="AL57" s="122"/>
      <c r="AM57" s="122"/>
      <c r="AN57" s="122"/>
      <c r="AO57" s="122"/>
      <c r="AP57" s="122"/>
      <c r="AQ57" s="123"/>
      <c r="AR57" s="46"/>
      <c r="AS57" s="33"/>
      <c r="AT57" s="46" t="s">
        <v>53</v>
      </c>
      <c r="AU57" s="112" t="s">
        <v>45</v>
      </c>
      <c r="AV57" s="112"/>
      <c r="AW57" s="112"/>
      <c r="AX57" s="112"/>
      <c r="AY57" s="112"/>
      <c r="AZ57" s="112"/>
      <c r="BA57" s="129"/>
      <c r="BB57" s="130"/>
      <c r="BC57" s="130"/>
      <c r="BD57" s="130"/>
      <c r="BE57" s="130"/>
      <c r="BF57" s="131"/>
      <c r="BG57" s="114" t="s">
        <v>44</v>
      </c>
      <c r="BH57" s="114"/>
      <c r="BI57" s="114"/>
      <c r="BJ57" s="114"/>
      <c r="BK57" s="114"/>
      <c r="BL57" s="114"/>
      <c r="BM57" s="114"/>
      <c r="BN57" s="114"/>
      <c r="BO57" s="114"/>
      <c r="BP57" s="114"/>
      <c r="BQ57" s="114"/>
      <c r="BR57" s="114"/>
      <c r="BS57" s="121">
        <v>0</v>
      </c>
      <c r="BT57" s="122"/>
      <c r="BU57" s="122"/>
      <c r="BV57" s="122"/>
      <c r="BW57" s="122"/>
      <c r="BX57" s="122"/>
      <c r="BY57" s="122"/>
      <c r="BZ57" s="123"/>
      <c r="CA57" s="46"/>
      <c r="CB57" s="34"/>
      <c r="CC57" s="34"/>
      <c r="CD57" s="85"/>
    </row>
    <row r="58" spans="4:82" ht="15" customHeight="1" x14ac:dyDescent="0.3">
      <c r="D58" s="84"/>
      <c r="E58" s="34"/>
      <c r="F58" s="34"/>
      <c r="G58" s="34"/>
      <c r="H58" s="34"/>
      <c r="I58" s="45"/>
      <c r="J58" s="45"/>
      <c r="K58" s="34"/>
      <c r="L58" s="112" t="s">
        <v>31</v>
      </c>
      <c r="M58" s="112"/>
      <c r="N58" s="112"/>
      <c r="O58" s="112"/>
      <c r="P58" s="112"/>
      <c r="Q58" s="112"/>
      <c r="R58" s="113"/>
      <c r="S58" s="113"/>
      <c r="T58" s="113"/>
      <c r="U58" s="113"/>
      <c r="V58" s="113"/>
      <c r="W58" s="113"/>
      <c r="X58" s="114" t="s">
        <v>39</v>
      </c>
      <c r="Y58" s="114"/>
      <c r="Z58" s="114"/>
      <c r="AA58" s="114"/>
      <c r="AB58" s="114"/>
      <c r="AC58" s="114"/>
      <c r="AD58" s="114"/>
      <c r="AE58" s="114"/>
      <c r="AF58" s="114"/>
      <c r="AG58" s="114"/>
      <c r="AH58" s="114"/>
      <c r="AI58" s="114"/>
      <c r="AJ58" s="121">
        <v>0</v>
      </c>
      <c r="AK58" s="122"/>
      <c r="AL58" s="122"/>
      <c r="AM58" s="122"/>
      <c r="AN58" s="122"/>
      <c r="AO58" s="122"/>
      <c r="AP58" s="122"/>
      <c r="AQ58" s="123"/>
      <c r="AR58" s="46"/>
      <c r="AS58" s="33"/>
      <c r="AT58" s="46" t="s">
        <v>53</v>
      </c>
      <c r="AU58" s="112" t="s">
        <v>31</v>
      </c>
      <c r="AV58" s="112"/>
      <c r="AW58" s="112"/>
      <c r="AX58" s="112"/>
      <c r="AY58" s="112"/>
      <c r="AZ58" s="112"/>
      <c r="BA58" s="124"/>
      <c r="BB58" s="125"/>
      <c r="BC58" s="125"/>
      <c r="BD58" s="125"/>
      <c r="BE58" s="125"/>
      <c r="BF58" s="126"/>
      <c r="BG58" s="114" t="s">
        <v>39</v>
      </c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21">
        <v>0</v>
      </c>
      <c r="BT58" s="122"/>
      <c r="BU58" s="122"/>
      <c r="BV58" s="122"/>
      <c r="BW58" s="122"/>
      <c r="BX58" s="122"/>
      <c r="BY58" s="122"/>
      <c r="BZ58" s="123"/>
      <c r="CA58" s="46" t="s">
        <v>53</v>
      </c>
      <c r="CB58" s="34"/>
      <c r="CC58" s="34"/>
      <c r="CD58" s="85"/>
    </row>
    <row r="59" spans="4:82" ht="15" customHeight="1" x14ac:dyDescent="0.3">
      <c r="D59" s="84"/>
      <c r="E59" s="34"/>
      <c r="F59" s="34"/>
      <c r="G59" s="34"/>
      <c r="H59" s="34"/>
      <c r="I59" s="45"/>
      <c r="J59" s="45"/>
      <c r="K59" s="34"/>
      <c r="L59" s="45"/>
      <c r="M59" s="45"/>
      <c r="N59" s="45"/>
      <c r="O59" s="45"/>
      <c r="P59" s="45"/>
      <c r="Q59" s="45"/>
      <c r="R59" s="45"/>
      <c r="S59" s="45"/>
      <c r="T59" s="45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47"/>
      <c r="AJ59" s="47"/>
      <c r="AK59" s="47"/>
      <c r="AL59" s="47"/>
      <c r="AM59" s="47"/>
      <c r="AN59" s="47"/>
      <c r="AO59" s="47"/>
      <c r="AP59" s="47"/>
      <c r="AQ59" s="47"/>
      <c r="AR59" s="33"/>
      <c r="AS59" s="33"/>
      <c r="AT59" s="33"/>
      <c r="AU59" s="48"/>
      <c r="AV59" s="48"/>
      <c r="AW59" s="48"/>
      <c r="AX59" s="48"/>
      <c r="AY59" s="48"/>
      <c r="AZ59" s="48"/>
      <c r="BA59" s="60"/>
      <c r="BB59" s="60"/>
      <c r="BC59" s="34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4"/>
      <c r="BO59" s="34"/>
      <c r="BP59" s="34"/>
      <c r="BQ59" s="34"/>
      <c r="BR59" s="34"/>
      <c r="BS59" s="34"/>
      <c r="BT59" s="34"/>
      <c r="BU59" s="34"/>
      <c r="BV59" s="34"/>
      <c r="BW59" s="34"/>
      <c r="BX59" s="34"/>
      <c r="BY59" s="34"/>
      <c r="BZ59" s="34"/>
      <c r="CA59" s="33"/>
      <c r="CB59" s="34"/>
      <c r="CC59" s="34"/>
      <c r="CD59" s="85"/>
    </row>
    <row r="60" spans="4:82" ht="15" customHeight="1" x14ac:dyDescent="0.3">
      <c r="D60" s="84"/>
      <c r="E60" s="34"/>
      <c r="F60" s="34"/>
      <c r="G60" s="34"/>
      <c r="H60" s="34"/>
      <c r="I60" s="45"/>
      <c r="J60" s="45"/>
      <c r="K60" s="34"/>
      <c r="L60" s="61" t="s">
        <v>47</v>
      </c>
      <c r="M60" s="62"/>
      <c r="N60" s="62"/>
      <c r="O60" s="62"/>
      <c r="P60" s="62"/>
      <c r="Q60" s="62"/>
      <c r="R60" s="63"/>
      <c r="S60" s="63"/>
      <c r="T60" s="63"/>
      <c r="U60" s="57"/>
      <c r="V60" s="57"/>
      <c r="W60" s="57"/>
      <c r="X60" s="57"/>
      <c r="Y60" s="57"/>
      <c r="Z60" s="57"/>
      <c r="AA60" s="57"/>
      <c r="AB60" s="57"/>
      <c r="AC60" s="57"/>
      <c r="AD60" s="57"/>
      <c r="AE60" s="57"/>
      <c r="AF60" s="57"/>
      <c r="AG60" s="57"/>
      <c r="AH60" s="57"/>
      <c r="AI60" s="64"/>
      <c r="AJ60" s="64"/>
      <c r="AK60" s="64"/>
      <c r="AL60" s="64"/>
      <c r="AM60" s="64"/>
      <c r="AN60" s="64"/>
      <c r="AO60" s="64"/>
      <c r="AP60" s="64"/>
      <c r="AQ60" s="64"/>
      <c r="AR60" s="33"/>
      <c r="AS60" s="33"/>
      <c r="AT60" s="33"/>
      <c r="AU60" s="65" t="s">
        <v>57</v>
      </c>
      <c r="AV60" s="66"/>
      <c r="AW60" s="66"/>
      <c r="AX60" s="67"/>
      <c r="AY60" s="66"/>
      <c r="AZ60" s="66"/>
      <c r="BA60" s="68"/>
      <c r="BB60" s="68"/>
      <c r="BC60" s="57"/>
      <c r="BD60" s="57"/>
      <c r="BE60" s="57"/>
      <c r="BF60" s="57"/>
      <c r="BG60" s="57"/>
      <c r="BH60" s="57"/>
      <c r="BI60" s="57"/>
      <c r="BJ60" s="57"/>
      <c r="BK60" s="57"/>
      <c r="BL60" s="57"/>
      <c r="BM60" s="57"/>
      <c r="BN60" s="57"/>
      <c r="BO60" s="57"/>
      <c r="BP60" s="57"/>
      <c r="BQ60" s="57"/>
      <c r="BR60" s="57"/>
      <c r="BS60" s="57"/>
      <c r="BT60" s="57"/>
      <c r="BU60" s="57"/>
      <c r="BV60" s="57"/>
      <c r="BW60" s="57"/>
      <c r="BX60" s="57"/>
      <c r="BY60" s="57"/>
      <c r="BZ60" s="57"/>
      <c r="CA60" s="33"/>
      <c r="CB60" s="34"/>
      <c r="CC60" s="34"/>
      <c r="CD60" s="85"/>
    </row>
    <row r="61" spans="4:82" ht="3.75" customHeight="1" x14ac:dyDescent="0.3">
      <c r="D61" s="8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3"/>
      <c r="AS61" s="33"/>
      <c r="AT61" s="33"/>
      <c r="AU61" s="69"/>
      <c r="AV61" s="69"/>
      <c r="AW61" s="69"/>
      <c r="AX61" s="69"/>
      <c r="AY61" s="69"/>
      <c r="AZ61" s="69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34"/>
      <c r="BR61" s="34"/>
      <c r="BS61" s="34"/>
      <c r="BT61" s="34"/>
      <c r="BU61" s="34"/>
      <c r="BV61" s="34"/>
      <c r="BW61" s="34"/>
      <c r="BX61" s="34"/>
      <c r="BY61" s="34"/>
      <c r="BZ61" s="34"/>
      <c r="CA61" s="33"/>
      <c r="CB61" s="34"/>
      <c r="CC61" s="34"/>
      <c r="CD61" s="85"/>
    </row>
    <row r="62" spans="4:82" ht="15" customHeight="1" x14ac:dyDescent="0.3">
      <c r="D62" s="84"/>
      <c r="E62" s="34"/>
      <c r="F62" s="34"/>
      <c r="G62" s="34"/>
      <c r="H62" s="34"/>
      <c r="I62" s="45"/>
      <c r="J62" s="45"/>
      <c r="K62" s="46" t="s">
        <v>53</v>
      </c>
      <c r="L62" s="112" t="s">
        <v>45</v>
      </c>
      <c r="M62" s="112"/>
      <c r="N62" s="112"/>
      <c r="O62" s="112"/>
      <c r="P62" s="112"/>
      <c r="Q62" s="112"/>
      <c r="R62" s="113"/>
      <c r="S62" s="113"/>
      <c r="T62" s="113"/>
      <c r="U62" s="113"/>
      <c r="V62" s="113"/>
      <c r="W62" s="113"/>
      <c r="X62" s="114" t="s">
        <v>44</v>
      </c>
      <c r="Y62" s="114"/>
      <c r="Z62" s="114"/>
      <c r="AA62" s="114"/>
      <c r="AB62" s="114"/>
      <c r="AC62" s="114"/>
      <c r="AD62" s="114"/>
      <c r="AE62" s="114"/>
      <c r="AF62" s="114"/>
      <c r="AG62" s="114"/>
      <c r="AH62" s="114"/>
      <c r="AI62" s="114"/>
      <c r="AJ62" s="115">
        <v>0</v>
      </c>
      <c r="AK62" s="115"/>
      <c r="AL62" s="115"/>
      <c r="AM62" s="115"/>
      <c r="AN62" s="115"/>
      <c r="AO62" s="115"/>
      <c r="AP62" s="115"/>
      <c r="AQ62" s="115"/>
      <c r="AR62" s="33"/>
      <c r="AS62" s="33"/>
      <c r="AT62" s="46" t="s">
        <v>53</v>
      </c>
      <c r="AU62" s="112" t="s">
        <v>45</v>
      </c>
      <c r="AV62" s="112"/>
      <c r="AW62" s="112"/>
      <c r="AX62" s="112"/>
      <c r="AY62" s="112"/>
      <c r="AZ62" s="112"/>
      <c r="BA62" s="113"/>
      <c r="BB62" s="113"/>
      <c r="BC62" s="113"/>
      <c r="BD62" s="113"/>
      <c r="BE62" s="113"/>
      <c r="BF62" s="113"/>
      <c r="BG62" s="114" t="s">
        <v>44</v>
      </c>
      <c r="BH62" s="114"/>
      <c r="BI62" s="114"/>
      <c r="BJ62" s="114"/>
      <c r="BK62" s="114"/>
      <c r="BL62" s="114"/>
      <c r="BM62" s="114"/>
      <c r="BN62" s="114"/>
      <c r="BO62" s="114"/>
      <c r="BP62" s="114"/>
      <c r="BQ62" s="114"/>
      <c r="BR62" s="114"/>
      <c r="BS62" s="115">
        <v>0</v>
      </c>
      <c r="BT62" s="115"/>
      <c r="BU62" s="115"/>
      <c r="BV62" s="115"/>
      <c r="BW62" s="115"/>
      <c r="BX62" s="115"/>
      <c r="BY62" s="115"/>
      <c r="BZ62" s="115"/>
      <c r="CA62" s="33"/>
      <c r="CB62" s="34"/>
      <c r="CC62" s="34"/>
      <c r="CD62" s="85"/>
    </row>
    <row r="63" spans="4:82" ht="15" customHeight="1" x14ac:dyDescent="0.3">
      <c r="D63" s="84"/>
      <c r="E63" s="34"/>
      <c r="F63" s="34"/>
      <c r="G63" s="34"/>
      <c r="H63" s="34"/>
      <c r="I63" s="45"/>
      <c r="J63" s="45"/>
      <c r="K63" s="46" t="s">
        <v>53</v>
      </c>
      <c r="L63" s="112" t="s">
        <v>31</v>
      </c>
      <c r="M63" s="112"/>
      <c r="N63" s="112"/>
      <c r="O63" s="112"/>
      <c r="P63" s="112"/>
      <c r="Q63" s="112"/>
      <c r="R63" s="113"/>
      <c r="S63" s="113"/>
      <c r="T63" s="113"/>
      <c r="U63" s="113"/>
      <c r="V63" s="113"/>
      <c r="W63" s="113"/>
      <c r="X63" s="114" t="s">
        <v>39</v>
      </c>
      <c r="Y63" s="114"/>
      <c r="Z63" s="114"/>
      <c r="AA63" s="114"/>
      <c r="AB63" s="114"/>
      <c r="AC63" s="114"/>
      <c r="AD63" s="114"/>
      <c r="AE63" s="114"/>
      <c r="AF63" s="114"/>
      <c r="AG63" s="114"/>
      <c r="AH63" s="114"/>
      <c r="AI63" s="114"/>
      <c r="AJ63" s="115">
        <v>0</v>
      </c>
      <c r="AK63" s="115"/>
      <c r="AL63" s="115"/>
      <c r="AM63" s="115"/>
      <c r="AN63" s="115"/>
      <c r="AO63" s="115"/>
      <c r="AP63" s="115"/>
      <c r="AQ63" s="115"/>
      <c r="AR63" s="46" t="s">
        <v>53</v>
      </c>
      <c r="AS63" s="33"/>
      <c r="AT63" s="46" t="s">
        <v>53</v>
      </c>
      <c r="AU63" s="112" t="s">
        <v>31</v>
      </c>
      <c r="AV63" s="112"/>
      <c r="AW63" s="112"/>
      <c r="AX63" s="112"/>
      <c r="AY63" s="112"/>
      <c r="AZ63" s="112"/>
      <c r="BA63" s="113"/>
      <c r="BB63" s="113"/>
      <c r="BC63" s="113"/>
      <c r="BD63" s="113"/>
      <c r="BE63" s="113"/>
      <c r="BF63" s="113"/>
      <c r="BG63" s="114" t="s">
        <v>39</v>
      </c>
      <c r="BH63" s="114"/>
      <c r="BI63" s="114"/>
      <c r="BJ63" s="114"/>
      <c r="BK63" s="114"/>
      <c r="BL63" s="114"/>
      <c r="BM63" s="114"/>
      <c r="BN63" s="114"/>
      <c r="BO63" s="114"/>
      <c r="BP63" s="114"/>
      <c r="BQ63" s="114"/>
      <c r="BR63" s="114"/>
      <c r="BS63" s="115">
        <v>0</v>
      </c>
      <c r="BT63" s="115"/>
      <c r="BU63" s="115"/>
      <c r="BV63" s="115"/>
      <c r="BW63" s="115"/>
      <c r="BX63" s="115"/>
      <c r="BY63" s="115"/>
      <c r="BZ63" s="115"/>
      <c r="CA63" s="33" t="s">
        <v>53</v>
      </c>
      <c r="CB63" s="34"/>
      <c r="CC63" s="34"/>
      <c r="CD63" s="85"/>
    </row>
    <row r="64" spans="4:82" ht="4.95" customHeight="1" x14ac:dyDescent="0.3">
      <c r="D64" s="8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4"/>
      <c r="BO64" s="34"/>
      <c r="BP64" s="34"/>
      <c r="BQ64" s="34"/>
      <c r="BR64" s="34"/>
      <c r="BS64" s="34"/>
      <c r="BT64" s="34"/>
      <c r="BU64" s="34"/>
      <c r="BV64" s="34"/>
      <c r="BW64" s="34"/>
      <c r="BX64" s="34"/>
      <c r="BY64" s="34"/>
      <c r="BZ64" s="34"/>
      <c r="CA64" s="34"/>
      <c r="CB64" s="34"/>
      <c r="CC64" s="34"/>
      <c r="CD64" s="85"/>
    </row>
    <row r="65" spans="4:98" ht="15" customHeight="1" x14ac:dyDescent="0.3">
      <c r="D65" s="8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G65" s="34"/>
      <c r="BH65" s="34"/>
      <c r="BI65" s="34"/>
      <c r="BJ65" s="34"/>
      <c r="BK65" s="34"/>
      <c r="BL65" s="34"/>
      <c r="BM65" s="34"/>
      <c r="BN65" s="34"/>
      <c r="BO65" s="34"/>
      <c r="BP65" s="34"/>
      <c r="BQ65" s="34"/>
      <c r="BR65" s="34"/>
      <c r="BS65" s="34"/>
      <c r="BT65" s="34"/>
      <c r="BU65" s="34"/>
      <c r="BV65" s="34"/>
      <c r="BW65" s="34"/>
      <c r="BX65" s="34"/>
      <c r="BY65" s="34"/>
      <c r="BZ65" s="34"/>
      <c r="CA65" s="34"/>
      <c r="CB65" s="34"/>
      <c r="CC65" s="34"/>
      <c r="CD65" s="85"/>
      <c r="CT65" s="71"/>
    </row>
    <row r="66" spans="4:98" ht="15" customHeight="1" x14ac:dyDescent="0.3">
      <c r="D66" s="84"/>
      <c r="E66" s="34"/>
      <c r="F66" s="34"/>
      <c r="G66" s="34"/>
      <c r="H66" s="112" t="s">
        <v>50</v>
      </c>
      <c r="I66" s="112"/>
      <c r="J66" s="112"/>
      <c r="K66" s="112"/>
      <c r="L66" s="112"/>
      <c r="M66" s="112"/>
      <c r="N66" s="112"/>
      <c r="O66" s="112"/>
      <c r="P66" s="112"/>
      <c r="Q66" s="112"/>
      <c r="R66" s="112"/>
      <c r="S66" s="112"/>
      <c r="T66" s="112"/>
      <c r="U66" s="115">
        <v>0</v>
      </c>
      <c r="V66" s="115"/>
      <c r="W66" s="115"/>
      <c r="X66" s="115"/>
      <c r="Y66" s="115"/>
      <c r="Z66" s="115"/>
      <c r="AA66" s="115"/>
      <c r="AB66" s="115"/>
      <c r="AC66" s="116" t="str">
        <f>IF(U66&lt;&gt;0,"Please explain adjustment in comments box below.", "")</f>
        <v/>
      </c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2" t="s">
        <v>49</v>
      </c>
      <c r="AS66" s="112"/>
      <c r="AT66" s="112"/>
      <c r="AU66" s="112"/>
      <c r="AV66" s="112"/>
      <c r="AW66" s="112"/>
      <c r="AX66" s="112"/>
      <c r="AY66" s="112"/>
      <c r="AZ66" s="112"/>
      <c r="BA66" s="112"/>
      <c r="BB66" s="112"/>
      <c r="BC66" s="112"/>
      <c r="BD66" s="112"/>
      <c r="BE66" s="112"/>
      <c r="BF66" s="112"/>
      <c r="BG66" s="115">
        <v>0</v>
      </c>
      <c r="BH66" s="115"/>
      <c r="BI66" s="115"/>
      <c r="BJ66" s="115"/>
      <c r="BK66" s="115"/>
      <c r="BL66" s="115"/>
      <c r="BM66" s="115"/>
      <c r="BN66" s="115"/>
      <c r="BO66" s="117" t="str">
        <f>IF(BG66&lt;&gt;0,"Please explain adjustment in comments box below.", "")</f>
        <v/>
      </c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8"/>
      <c r="CT66" s="71"/>
    </row>
    <row r="67" spans="4:98" ht="15" customHeight="1" x14ac:dyDescent="0.3">
      <c r="D67" s="84"/>
      <c r="E67" s="33">
        <f>COUNTIF(AJ57, "&gt;0")</f>
        <v>0</v>
      </c>
      <c r="F67" s="33">
        <f>COUNTIF(BS57, "&gt;0")</f>
        <v>0</v>
      </c>
      <c r="G67" s="33">
        <f>COUNTIF(AJ62, "&gt;0")</f>
        <v>0</v>
      </c>
      <c r="H67" s="33">
        <f>COUNTIF(BS62, "&gt;0")</f>
        <v>0</v>
      </c>
      <c r="I67" s="33">
        <f>SUM(E67:H67)</f>
        <v>0</v>
      </c>
      <c r="J67" s="33" t="s">
        <v>53</v>
      </c>
      <c r="K67" s="119" t="s">
        <v>55</v>
      </c>
      <c r="L67" s="119"/>
      <c r="M67" s="119"/>
      <c r="N67" s="119"/>
      <c r="O67" s="119"/>
      <c r="P67" s="119"/>
      <c r="Q67" s="119"/>
      <c r="R67" s="119"/>
      <c r="S67" s="119"/>
      <c r="T67" s="119"/>
      <c r="U67" s="120">
        <f>IFERROR((SUM(AJ57,BS57,AJ62,BS62)/I67)*AE53+U66, 0)</f>
        <v>0</v>
      </c>
      <c r="V67" s="120"/>
      <c r="W67" s="120"/>
      <c r="X67" s="120"/>
      <c r="Y67" s="120"/>
      <c r="Z67" s="120"/>
      <c r="AA67" s="120"/>
      <c r="AB67" s="120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34"/>
      <c r="AS67" s="34"/>
      <c r="AT67" s="34"/>
      <c r="AU67" s="33" t="s">
        <v>53</v>
      </c>
      <c r="AV67" s="119" t="s">
        <v>54</v>
      </c>
      <c r="AW67" s="119"/>
      <c r="AX67" s="119"/>
      <c r="AY67" s="119"/>
      <c r="AZ67" s="119"/>
      <c r="BA67" s="119"/>
      <c r="BB67" s="119"/>
      <c r="BC67" s="119"/>
      <c r="BD67" s="119"/>
      <c r="BE67" s="119"/>
      <c r="BF67" s="119"/>
      <c r="BG67" s="120">
        <f ca="1">IFERROR('Annualized Calcs'!K74+'Employment Income'!BG66,0)</f>
        <v>0</v>
      </c>
      <c r="BH67" s="120"/>
      <c r="BI67" s="120"/>
      <c r="BJ67" s="120"/>
      <c r="BK67" s="120"/>
      <c r="BL67" s="120"/>
      <c r="BM67" s="120"/>
      <c r="BN67" s="120"/>
      <c r="BO67" s="117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8"/>
    </row>
    <row r="68" spans="4:98" ht="15" customHeight="1" x14ac:dyDescent="0.3">
      <c r="D68" s="84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/>
      <c r="BF68" s="72"/>
      <c r="BG68" s="72"/>
      <c r="BH68" s="72"/>
      <c r="BI68" s="72"/>
      <c r="BJ68" s="72"/>
      <c r="BK68" s="72"/>
      <c r="BL68" s="72"/>
      <c r="BM68" s="72"/>
      <c r="BN68" s="72"/>
      <c r="BO68" s="72"/>
      <c r="BP68" s="72"/>
      <c r="BQ68" s="72"/>
      <c r="BR68" s="72"/>
      <c r="BS68" s="72"/>
      <c r="BT68" s="72"/>
      <c r="BU68" s="72"/>
      <c r="BV68" s="73"/>
      <c r="BW68" s="73"/>
      <c r="BX68" s="73"/>
      <c r="BY68" s="73"/>
      <c r="BZ68" s="73"/>
      <c r="CA68" s="73"/>
      <c r="CB68" s="73"/>
      <c r="CC68" s="73"/>
      <c r="CD68" s="85"/>
    </row>
    <row r="69" spans="4:98" ht="15" customHeight="1" thickBot="1" x14ac:dyDescent="0.35">
      <c r="D69" s="25" t="s">
        <v>20</v>
      </c>
      <c r="CD69" s="26"/>
    </row>
    <row r="70" spans="4:98" ht="15" customHeight="1" x14ac:dyDescent="0.3">
      <c r="D70" s="103"/>
      <c r="E70" s="104"/>
      <c r="F70" s="104"/>
      <c r="G70" s="104"/>
      <c r="H70" s="104"/>
      <c r="I70" s="104"/>
      <c r="J70" s="104"/>
      <c r="K70" s="104"/>
      <c r="L70" s="104"/>
      <c r="M70" s="104"/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4"/>
      <c r="Z70" s="104"/>
      <c r="AA70" s="104"/>
      <c r="AB70" s="104"/>
      <c r="AC70" s="104"/>
      <c r="AD70" s="104"/>
      <c r="AE70" s="104"/>
      <c r="AF70" s="104"/>
      <c r="AG70" s="104"/>
      <c r="AH70" s="104"/>
      <c r="AI70" s="104"/>
      <c r="AJ70" s="104"/>
      <c r="AK70" s="104"/>
      <c r="AL70" s="104"/>
      <c r="AM70" s="104"/>
      <c r="AN70" s="104"/>
      <c r="AO70" s="104"/>
      <c r="AP70" s="104"/>
      <c r="AQ70" s="104"/>
      <c r="AR70" s="104"/>
      <c r="AS70" s="104"/>
      <c r="AT70" s="104"/>
      <c r="AU70" s="104"/>
      <c r="AV70" s="104"/>
      <c r="AW70" s="104"/>
      <c r="AX70" s="104"/>
      <c r="AY70" s="104"/>
      <c r="AZ70" s="104"/>
      <c r="BA70" s="104"/>
      <c r="BB70" s="104"/>
      <c r="BC70" s="104"/>
      <c r="BD70" s="104"/>
      <c r="BE70" s="104"/>
      <c r="BF70" s="104"/>
      <c r="BG70" s="104"/>
      <c r="BH70" s="104"/>
      <c r="BI70" s="104"/>
      <c r="BJ70" s="104"/>
      <c r="BK70" s="104"/>
      <c r="BL70" s="104"/>
      <c r="BM70" s="104"/>
      <c r="BN70" s="104"/>
      <c r="BO70" s="104"/>
      <c r="BP70" s="104"/>
      <c r="BQ70" s="104"/>
      <c r="BR70" s="104"/>
      <c r="BS70" s="104"/>
      <c r="BT70" s="104"/>
      <c r="BU70" s="104"/>
      <c r="BV70" s="104"/>
      <c r="BW70" s="104"/>
      <c r="BX70" s="104"/>
      <c r="BY70" s="104"/>
      <c r="BZ70" s="104"/>
      <c r="CA70" s="104"/>
      <c r="CB70" s="104"/>
      <c r="CC70" s="104"/>
      <c r="CD70" s="105"/>
    </row>
    <row r="71" spans="4:98" ht="15" customHeight="1" x14ac:dyDescent="0.3">
      <c r="D71" s="106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7"/>
      <c r="BM71" s="107"/>
      <c r="BN71" s="107"/>
      <c r="BO71" s="107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7"/>
      <c r="CA71" s="107"/>
      <c r="CB71" s="107"/>
      <c r="CC71" s="107"/>
      <c r="CD71" s="108"/>
    </row>
    <row r="72" spans="4:98" ht="15" customHeight="1" thickBot="1" x14ac:dyDescent="0.35">
      <c r="D72" s="109"/>
      <c r="E72" s="110"/>
      <c r="F72" s="110"/>
      <c r="G72" s="110"/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0"/>
      <c r="Z72" s="110"/>
      <c r="AA72" s="110"/>
      <c r="AB72" s="110"/>
      <c r="AC72" s="110"/>
      <c r="AD72" s="110"/>
      <c r="AE72" s="110"/>
      <c r="AF72" s="110"/>
      <c r="AG72" s="110"/>
      <c r="AH72" s="110"/>
      <c r="AI72" s="110"/>
      <c r="AJ72" s="110"/>
      <c r="AK72" s="110"/>
      <c r="AL72" s="110"/>
      <c r="AM72" s="110"/>
      <c r="AN72" s="110"/>
      <c r="AO72" s="110"/>
      <c r="AP72" s="110"/>
      <c r="AQ72" s="110"/>
      <c r="AR72" s="110"/>
      <c r="AS72" s="110"/>
      <c r="AT72" s="110"/>
      <c r="AU72" s="110"/>
      <c r="AV72" s="110"/>
      <c r="AW72" s="110"/>
      <c r="AX72" s="110"/>
      <c r="AY72" s="110"/>
      <c r="AZ72" s="110"/>
      <c r="BA72" s="110"/>
      <c r="BB72" s="110"/>
      <c r="BC72" s="110"/>
      <c r="BD72" s="110"/>
      <c r="BE72" s="110"/>
      <c r="BF72" s="110"/>
      <c r="BG72" s="110"/>
      <c r="BH72" s="110"/>
      <c r="BI72" s="110"/>
      <c r="BJ72" s="110"/>
      <c r="BK72" s="110"/>
      <c r="BL72" s="110"/>
      <c r="BM72" s="110"/>
      <c r="BN72" s="110"/>
      <c r="BO72" s="110"/>
      <c r="BP72" s="110"/>
      <c r="BQ72" s="110"/>
      <c r="BR72" s="110"/>
      <c r="BS72" s="110"/>
      <c r="BT72" s="110"/>
      <c r="BU72" s="110"/>
      <c r="BV72" s="110"/>
      <c r="BW72" s="110"/>
      <c r="BX72" s="110"/>
      <c r="BY72" s="110"/>
      <c r="BZ72" s="110"/>
      <c r="CA72" s="110"/>
      <c r="CB72" s="110"/>
      <c r="CC72" s="110"/>
      <c r="CD72" s="111"/>
    </row>
    <row r="73" spans="4:98" ht="15" customHeight="1" x14ac:dyDescent="0.3"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  <c r="AT73" s="72"/>
      <c r="AU73" s="72"/>
      <c r="AV73" s="72"/>
      <c r="AW73" s="72"/>
      <c r="AX73" s="72"/>
      <c r="AY73" s="72"/>
      <c r="AZ73" s="72"/>
      <c r="BA73" s="72"/>
      <c r="BB73" s="72"/>
      <c r="BC73" s="72"/>
      <c r="BD73" s="72"/>
      <c r="BE73" s="72"/>
      <c r="BF73" s="72"/>
      <c r="BG73" s="72"/>
      <c r="BH73" s="72"/>
      <c r="BI73" s="72"/>
      <c r="BJ73" s="72"/>
      <c r="BK73" s="72"/>
      <c r="BL73" s="72"/>
      <c r="BM73" s="72"/>
      <c r="BN73" s="72"/>
      <c r="BO73" s="72"/>
      <c r="BP73" s="72"/>
      <c r="BQ73" s="72"/>
      <c r="BR73" s="72"/>
      <c r="BS73" s="72"/>
      <c r="BT73" s="72"/>
      <c r="BU73" s="72"/>
      <c r="BV73" s="73"/>
      <c r="BW73" s="73"/>
      <c r="BX73" s="73"/>
      <c r="BY73" s="73"/>
      <c r="BZ73" s="74"/>
      <c r="CA73" s="73"/>
      <c r="CB73" s="73"/>
      <c r="CC73" s="73"/>
      <c r="CD73" s="73"/>
    </row>
    <row r="74" spans="4:98" ht="15" customHeight="1" x14ac:dyDescent="0.3"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  <c r="AV74" s="34"/>
      <c r="AW74" s="34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34"/>
      <c r="BS74" s="34"/>
      <c r="BT74" s="34"/>
      <c r="BU74" s="34"/>
      <c r="BV74" s="34"/>
      <c r="BW74" s="34"/>
      <c r="BX74" s="34"/>
      <c r="BY74" s="34"/>
      <c r="BZ74" s="34"/>
      <c r="CA74" s="34"/>
      <c r="CB74" s="34"/>
      <c r="CC74" s="34"/>
      <c r="CD74" s="34"/>
    </row>
    <row r="75" spans="4:98" ht="15" customHeight="1" x14ac:dyDescent="0.3"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  <c r="AU75" s="34"/>
      <c r="AV75" s="34"/>
      <c r="AW75" s="34"/>
      <c r="AX75" s="34"/>
      <c r="AY75" s="34"/>
      <c r="AZ75" s="34"/>
      <c r="BA75" s="34"/>
      <c r="BB75" s="34"/>
      <c r="BC75" s="34"/>
      <c r="BD75" s="34"/>
      <c r="BE75" s="34"/>
      <c r="BF75" s="34"/>
      <c r="BG75" s="34"/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  <c r="BV75" s="34"/>
      <c r="BW75" s="34"/>
      <c r="BX75" s="34"/>
      <c r="BY75" s="34"/>
      <c r="BZ75" s="34"/>
      <c r="CA75" s="34"/>
      <c r="CB75" s="34"/>
      <c r="CC75" s="34"/>
      <c r="CD75" s="34"/>
    </row>
    <row r="76" spans="4:98" ht="24.75" customHeight="1" x14ac:dyDescent="0.3"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  <c r="AV76" s="34"/>
      <c r="AW76" s="34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34"/>
      <c r="BS76" s="34"/>
      <c r="BT76" s="34"/>
      <c r="BU76" s="34"/>
      <c r="BV76" s="34"/>
      <c r="BW76" s="34"/>
      <c r="BX76" s="34"/>
      <c r="BY76" s="34"/>
      <c r="BZ76" s="34"/>
      <c r="CA76" s="34"/>
      <c r="CB76" s="34"/>
      <c r="CC76" s="34"/>
      <c r="CD76" s="34"/>
    </row>
    <row r="77" spans="4:98" ht="15" customHeight="1" x14ac:dyDescent="0.3"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4"/>
      <c r="AU77" s="34"/>
      <c r="AV77" s="34"/>
      <c r="AW77" s="34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34"/>
      <c r="BS77" s="34"/>
      <c r="BT77" s="34"/>
      <c r="BU77" s="34"/>
      <c r="BV77" s="34"/>
      <c r="BW77" s="34"/>
      <c r="BX77" s="34"/>
      <c r="BY77" s="34"/>
      <c r="BZ77" s="34"/>
      <c r="CA77" s="34"/>
      <c r="CB77" s="34"/>
      <c r="CC77" s="34"/>
      <c r="CD77" s="34"/>
    </row>
    <row r="78" spans="4:98" ht="15" customHeight="1" x14ac:dyDescent="0.3"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4"/>
      <c r="AU78" s="34"/>
      <c r="AV78" s="34"/>
      <c r="AW78" s="34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34"/>
      <c r="BS78" s="34"/>
      <c r="BT78" s="34"/>
      <c r="BU78" s="34"/>
      <c r="BV78" s="34"/>
      <c r="BW78" s="34"/>
      <c r="BX78" s="34"/>
      <c r="BY78" s="34"/>
      <c r="BZ78" s="34"/>
      <c r="CA78" s="34"/>
      <c r="CB78" s="34"/>
      <c r="CC78" s="34"/>
      <c r="CD78" s="34"/>
    </row>
    <row r="79" spans="4:98" ht="15" customHeight="1" x14ac:dyDescent="0.3"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4"/>
      <c r="AU79" s="34"/>
      <c r="AV79" s="34"/>
      <c r="AW79" s="34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34"/>
      <c r="BS79" s="34"/>
      <c r="BT79" s="34"/>
      <c r="BU79" s="34"/>
      <c r="BV79" s="34"/>
      <c r="BW79" s="34"/>
      <c r="BX79" s="34"/>
      <c r="BY79" s="34"/>
      <c r="BZ79" s="34"/>
      <c r="CA79" s="34"/>
      <c r="CB79" s="34"/>
      <c r="CC79" s="34"/>
      <c r="CD79" s="34"/>
    </row>
    <row r="80" spans="4:98" ht="15" customHeight="1" x14ac:dyDescent="0.3"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34"/>
      <c r="AT80" s="34"/>
      <c r="AU80" s="34"/>
      <c r="AV80" s="34"/>
      <c r="AW80" s="34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4"/>
      <c r="BS80" s="34"/>
      <c r="BT80" s="34"/>
      <c r="BU80" s="34"/>
      <c r="BV80" s="34"/>
      <c r="BW80" s="34"/>
      <c r="BX80" s="34"/>
      <c r="BY80" s="34"/>
      <c r="BZ80" s="34"/>
      <c r="CA80" s="34"/>
      <c r="CB80" s="34"/>
      <c r="CC80" s="34"/>
      <c r="CD80" s="34"/>
    </row>
    <row r="81" spans="4:82" ht="15" customHeight="1" x14ac:dyDescent="0.3"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4"/>
      <c r="AU81" s="34"/>
      <c r="AV81" s="34"/>
      <c r="AW81" s="34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4"/>
      <c r="BS81" s="34"/>
      <c r="BT81" s="34"/>
      <c r="BU81" s="34"/>
      <c r="BV81" s="34"/>
      <c r="BW81" s="34"/>
      <c r="BX81" s="34"/>
      <c r="BY81" s="34"/>
      <c r="BZ81" s="34"/>
      <c r="CA81" s="34"/>
      <c r="CB81" s="34"/>
      <c r="CC81" s="34"/>
      <c r="CD81" s="34"/>
    </row>
    <row r="82" spans="4:82" ht="15" customHeight="1" x14ac:dyDescent="0.3"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4"/>
      <c r="BZ82" s="34"/>
      <c r="CA82" s="34"/>
      <c r="CB82" s="34"/>
      <c r="CC82" s="34"/>
      <c r="CD82" s="34"/>
    </row>
    <row r="83" spans="4:82" ht="15" customHeight="1" x14ac:dyDescent="0.3"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BY83" s="34"/>
      <c r="BZ83" s="34"/>
      <c r="CA83" s="34"/>
      <c r="CB83" s="34"/>
      <c r="CC83" s="34"/>
      <c r="CD83" s="34"/>
    </row>
    <row r="84" spans="4:82" ht="15" customHeight="1" x14ac:dyDescent="0.3"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4"/>
      <c r="BS84" s="34"/>
      <c r="BT84" s="34"/>
      <c r="BU84" s="34"/>
      <c r="BV84" s="34"/>
      <c r="BW84" s="34"/>
      <c r="BX84" s="34"/>
      <c r="BY84" s="34"/>
      <c r="BZ84" s="34"/>
      <c r="CA84" s="34"/>
      <c r="CB84" s="34"/>
      <c r="CC84" s="34"/>
      <c r="CD84" s="34"/>
    </row>
    <row r="85" spans="4:82" ht="15" customHeight="1" x14ac:dyDescent="0.3"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4"/>
      <c r="AW85" s="34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4"/>
      <c r="BS85" s="34"/>
      <c r="BT85" s="34"/>
      <c r="BU85" s="34"/>
      <c r="BV85" s="34"/>
      <c r="BW85" s="34"/>
      <c r="BX85" s="34"/>
      <c r="BY85" s="34"/>
      <c r="BZ85" s="34"/>
      <c r="CA85" s="34"/>
      <c r="CB85" s="34"/>
      <c r="CC85" s="34"/>
      <c r="CD85" s="34"/>
    </row>
  </sheetData>
  <sheetProtection algorithmName="SHA-512" hashValue="zDJ5z6stCDC52ypRZ6x8oWKT69S3/JIlMQuRTKnOQne9vlgsndxIyu/5eLp584EYDQ41QRcdpdCFSiTOspFLPQ==" saltValue="R/vv3nYqbLXFtmkvCiB+nw==" spinCount="100000" sheet="1" selectLockedCells="1"/>
  <mergeCells count="189">
    <mergeCell ref="BS8:CD8"/>
    <mergeCell ref="BE8:BR8"/>
    <mergeCell ref="AR6:AX6"/>
    <mergeCell ref="AY6:BB6"/>
    <mergeCell ref="BG46:BN46"/>
    <mergeCell ref="BO46:CD47"/>
    <mergeCell ref="K47:T47"/>
    <mergeCell ref="U47:AB47"/>
    <mergeCell ref="AV47:BF47"/>
    <mergeCell ref="BG47:BN47"/>
    <mergeCell ref="M33:V33"/>
    <mergeCell ref="W33:AD33"/>
    <mergeCell ref="L37:Q37"/>
    <mergeCell ref="R37:W37"/>
    <mergeCell ref="X37:AI37"/>
    <mergeCell ref="H46:T46"/>
    <mergeCell ref="U46:AB46"/>
    <mergeCell ref="AC46:AQ47"/>
    <mergeCell ref="AR46:BF46"/>
    <mergeCell ref="BA37:BF37"/>
    <mergeCell ref="BG37:BR37"/>
    <mergeCell ref="L38:Q38"/>
    <mergeCell ref="BS43:BZ43"/>
    <mergeCell ref="BS38:BZ38"/>
    <mergeCell ref="L42:Q42"/>
    <mergeCell ref="R42:W42"/>
    <mergeCell ref="X42:AI42"/>
    <mergeCell ref="AJ42:AQ42"/>
    <mergeCell ref="AU42:AZ42"/>
    <mergeCell ref="BA42:BF42"/>
    <mergeCell ref="BG42:BR42"/>
    <mergeCell ref="BS42:BZ42"/>
    <mergeCell ref="R38:W38"/>
    <mergeCell ref="X38:AI38"/>
    <mergeCell ref="AJ38:AQ38"/>
    <mergeCell ref="AU38:AZ38"/>
    <mergeCell ref="BA38:BF38"/>
    <mergeCell ref="BG38:BR38"/>
    <mergeCell ref="L43:Q43"/>
    <mergeCell ref="R43:W43"/>
    <mergeCell ref="X43:AI43"/>
    <mergeCell ref="AJ43:AQ43"/>
    <mergeCell ref="AU43:AZ43"/>
    <mergeCell ref="BA43:BF43"/>
    <mergeCell ref="BG43:BR43"/>
    <mergeCell ref="BS37:BZ37"/>
    <mergeCell ref="R22:W22"/>
    <mergeCell ref="X22:AI22"/>
    <mergeCell ref="AJ22:AQ22"/>
    <mergeCell ref="BA22:BF22"/>
    <mergeCell ref="BG22:BR22"/>
    <mergeCell ref="BS22:BZ22"/>
    <mergeCell ref="R23:W23"/>
    <mergeCell ref="X23:AI23"/>
    <mergeCell ref="AJ23:AQ23"/>
    <mergeCell ref="BA23:BF23"/>
    <mergeCell ref="BG23:BR23"/>
    <mergeCell ref="BS23:BZ23"/>
    <mergeCell ref="AU22:AZ22"/>
    <mergeCell ref="AU23:AZ23"/>
    <mergeCell ref="BA31:BF31"/>
    <mergeCell ref="BA32:BF32"/>
    <mergeCell ref="H11:V11"/>
    <mergeCell ref="H12:V12"/>
    <mergeCell ref="AJ37:AQ37"/>
    <mergeCell ref="AU37:AZ37"/>
    <mergeCell ref="AB34:BW34"/>
    <mergeCell ref="AR32:AZ32"/>
    <mergeCell ref="W32:AJ32"/>
    <mergeCell ref="BA13:CC13"/>
    <mergeCell ref="U26:AB26"/>
    <mergeCell ref="AV27:BF27"/>
    <mergeCell ref="BS17:BZ17"/>
    <mergeCell ref="BA18:BF18"/>
    <mergeCell ref="BG18:BR18"/>
    <mergeCell ref="BS18:BZ18"/>
    <mergeCell ref="AU17:AZ17"/>
    <mergeCell ref="AU18:AZ18"/>
    <mergeCell ref="X17:AI17"/>
    <mergeCell ref="AJ17:AQ17"/>
    <mergeCell ref="H34:V34"/>
    <mergeCell ref="W34:Y34"/>
    <mergeCell ref="M13:V13"/>
    <mergeCell ref="W13:AD13"/>
    <mergeCell ref="R18:W18"/>
    <mergeCell ref="L23:Q23"/>
    <mergeCell ref="H26:T26"/>
    <mergeCell ref="AC26:AQ27"/>
    <mergeCell ref="AR26:BF26"/>
    <mergeCell ref="BO26:CD27"/>
    <mergeCell ref="L17:Q17"/>
    <mergeCell ref="L18:Q18"/>
    <mergeCell ref="AJ18:AQ18"/>
    <mergeCell ref="AU31:AZ31"/>
    <mergeCell ref="BG27:BN27"/>
    <mergeCell ref="G1:CC1"/>
    <mergeCell ref="G29:CC29"/>
    <mergeCell ref="G49:CC49"/>
    <mergeCell ref="H51:V51"/>
    <mergeCell ref="W51:AN51"/>
    <mergeCell ref="AU51:AZ51"/>
    <mergeCell ref="BA51:BF51"/>
    <mergeCell ref="M7:Q7"/>
    <mergeCell ref="R7:AA7"/>
    <mergeCell ref="AI7:AL7"/>
    <mergeCell ref="AM7:AO7"/>
    <mergeCell ref="BM7:BS7"/>
    <mergeCell ref="BT7:BZ7"/>
    <mergeCell ref="E3:CC3"/>
    <mergeCell ref="G4:CC4"/>
    <mergeCell ref="G6:Q6"/>
    <mergeCell ref="R6:AA6"/>
    <mergeCell ref="AD6:AL6"/>
    <mergeCell ref="AM6:AO6"/>
    <mergeCell ref="BA11:BF11"/>
    <mergeCell ref="BA12:BF12"/>
    <mergeCell ref="H32:V32"/>
    <mergeCell ref="H31:V31"/>
    <mergeCell ref="W31:AN31"/>
    <mergeCell ref="BI6:BS6"/>
    <mergeCell ref="BT6:BZ6"/>
    <mergeCell ref="BA33:CC33"/>
    <mergeCell ref="G28:CC28"/>
    <mergeCell ref="G9:CC9"/>
    <mergeCell ref="W52:AJ52"/>
    <mergeCell ref="AR52:AZ52"/>
    <mergeCell ref="BA52:BF52"/>
    <mergeCell ref="M53:V53"/>
    <mergeCell ref="BA53:CC53"/>
    <mergeCell ref="W53:AD53"/>
    <mergeCell ref="H52:V52"/>
    <mergeCell ref="W12:AJ12"/>
    <mergeCell ref="AR12:AZ12"/>
    <mergeCell ref="R17:W17"/>
    <mergeCell ref="AU11:AZ11"/>
    <mergeCell ref="W11:AN11"/>
    <mergeCell ref="X18:AI18"/>
    <mergeCell ref="K27:T27"/>
    <mergeCell ref="BG26:BN26"/>
    <mergeCell ref="U27:AB27"/>
    <mergeCell ref="BA17:BF17"/>
    <mergeCell ref="BG17:BR17"/>
    <mergeCell ref="L22:Q22"/>
    <mergeCell ref="H54:V54"/>
    <mergeCell ref="W54:Y54"/>
    <mergeCell ref="AB54:BW54"/>
    <mergeCell ref="L57:Q57"/>
    <mergeCell ref="R57:W57"/>
    <mergeCell ref="X57:AI57"/>
    <mergeCell ref="AJ57:AQ57"/>
    <mergeCell ref="AU57:AZ57"/>
    <mergeCell ref="BA57:BF57"/>
    <mergeCell ref="BG57:BR57"/>
    <mergeCell ref="BS57:BZ57"/>
    <mergeCell ref="L58:Q58"/>
    <mergeCell ref="R58:W58"/>
    <mergeCell ref="X58:AI58"/>
    <mergeCell ref="AJ58:AQ58"/>
    <mergeCell ref="AU58:AZ58"/>
    <mergeCell ref="BA58:BF58"/>
    <mergeCell ref="BG58:BR58"/>
    <mergeCell ref="BS58:BZ58"/>
    <mergeCell ref="L62:Q62"/>
    <mergeCell ref="R62:W62"/>
    <mergeCell ref="X62:AI62"/>
    <mergeCell ref="AJ62:AQ62"/>
    <mergeCell ref="AU62:AZ62"/>
    <mergeCell ref="BA62:BF62"/>
    <mergeCell ref="BG62:BR62"/>
    <mergeCell ref="BS62:BZ62"/>
    <mergeCell ref="D70:CD72"/>
    <mergeCell ref="L63:Q63"/>
    <mergeCell ref="R63:W63"/>
    <mergeCell ref="X63:AI63"/>
    <mergeCell ref="AJ63:AQ63"/>
    <mergeCell ref="AU63:AZ63"/>
    <mergeCell ref="BA63:BF63"/>
    <mergeCell ref="BG63:BR63"/>
    <mergeCell ref="BS63:BZ63"/>
    <mergeCell ref="H66:T66"/>
    <mergeCell ref="U66:AB66"/>
    <mergeCell ref="AC66:AQ67"/>
    <mergeCell ref="AR66:BF66"/>
    <mergeCell ref="BG66:BN66"/>
    <mergeCell ref="BO66:CD67"/>
    <mergeCell ref="K67:T67"/>
    <mergeCell ref="U67:AB67"/>
    <mergeCell ref="AV67:BF67"/>
    <mergeCell ref="BG67:BN67"/>
  </mergeCells>
  <conditionalFormatting sqref="F67:I67">
    <cfRule type="expression" dxfId="73" priority="62">
      <formula>#REF!="Yes"</formula>
    </cfRule>
  </conditionalFormatting>
  <conditionalFormatting sqref="F47:J47">
    <cfRule type="expression" dxfId="72" priority="63">
      <formula>#REF!="Yes"</formula>
    </cfRule>
  </conditionalFormatting>
  <conditionalFormatting sqref="F9:CC11 F12:BG12 F13:BA13 F14:CC16 F17:Q18 F19:CC27">
    <cfRule type="expression" dxfId="71" priority="72">
      <formula>#REF!="Yes"</formula>
    </cfRule>
  </conditionalFormatting>
  <conditionalFormatting sqref="G29:CC30">
    <cfRule type="expression" dxfId="70" priority="66">
      <formula>#REF!="Yes"</formula>
    </cfRule>
  </conditionalFormatting>
  <conditionalFormatting sqref="G49:CC50">
    <cfRule type="expression" dxfId="69" priority="65">
      <formula>#REF!="Yes"</formula>
    </cfRule>
  </conditionalFormatting>
  <conditionalFormatting sqref="J27">
    <cfRule type="expression" dxfId="68" priority="167">
      <formula>OR($U$27&gt;$BG$27*1.1, $U$27&lt;$BG$27*0.9)</formula>
    </cfRule>
  </conditionalFormatting>
  <conditionalFormatting sqref="J47">
    <cfRule type="expression" dxfId="67" priority="64">
      <formula>OR($U$27&gt;$BG$27*1.1, $U$27&lt;$BG$27*0.9)</formula>
    </cfRule>
  </conditionalFormatting>
  <conditionalFormatting sqref="K22:K23">
    <cfRule type="expression" dxfId="66" priority="929">
      <formula>AND($W$13="Monthly",R22=EDATE(BA17,-1))</formula>
    </cfRule>
    <cfRule type="expression" dxfId="65" priority="118">
      <formula>R22=BA17-$AF$13</formula>
    </cfRule>
    <cfRule type="expression" dxfId="64" priority="107">
      <formula>OR(R22=0, R22="", $W$13="Semi-Monthly")</formula>
    </cfRule>
  </conditionalFormatting>
  <conditionalFormatting sqref="R17:W18">
    <cfRule type="expression" dxfId="63" priority="29">
      <formula>AND(R17&lt;&gt;"", R17&lt;&gt;0)</formula>
    </cfRule>
    <cfRule type="expression" dxfId="62" priority="30">
      <formula>OR($W$13="Weekly", $W$13="Bi-Weekly", $W$13="Monthly", $W$13="Semi-Monthly", )</formula>
    </cfRule>
  </conditionalFormatting>
  <conditionalFormatting sqref="R22:W23 AJ22:AQ23 BA22:BF23 BS22:BZ23 BA17:BF18 BS17:BZ18">
    <cfRule type="expression" dxfId="61" priority="76">
      <formula>AND(R17&lt;&gt;"", R17&lt;&gt;0)</formula>
    </cfRule>
  </conditionalFormatting>
  <conditionalFormatting sqref="R22:W23 AJ22:AQ23 BA22:BF23 BS22:BZ23">
    <cfRule type="expression" dxfId="60" priority="77">
      <formula>$W$13="Weekly"</formula>
    </cfRule>
  </conditionalFormatting>
  <conditionalFormatting sqref="R37:W38">
    <cfRule type="expression" dxfId="59" priority="3">
      <formula>AND(R37&lt;&gt;"", R37&lt;&gt;0)</formula>
    </cfRule>
    <cfRule type="expression" dxfId="58" priority="4">
      <formula>OR($W$33="Weekly", $W$33="Bi-Weekly", $W$33="Monthly", $W$33="Semi-Monthly", )</formula>
    </cfRule>
  </conditionalFormatting>
  <conditionalFormatting sqref="R42:W43 AJ42:AQ43 BA42:BF43 BS42:BZ43">
    <cfRule type="expression" dxfId="57" priority="35">
      <formula>AND(R42&lt;&gt;"", R42&lt;&gt;0)</formula>
    </cfRule>
    <cfRule type="expression" dxfId="56" priority="37">
      <formula>$W$33="Weekly"</formula>
    </cfRule>
  </conditionalFormatting>
  <conditionalFormatting sqref="R57:W58">
    <cfRule type="expression" dxfId="55" priority="1">
      <formula>AND(R57&lt;&gt;"", R57&lt;&gt;0)</formula>
    </cfRule>
    <cfRule type="expression" dxfId="54" priority="2">
      <formula>OR($W$53="Weekly", $W$53="Bi-Weekly", $W$53="Monthly", $W$53="Semi-Monthly", )</formula>
    </cfRule>
  </conditionalFormatting>
  <conditionalFormatting sqref="R62:W63 AJ62:AQ63 BA62:BF63 BS62:BZ63">
    <cfRule type="expression" dxfId="53" priority="31">
      <formula>AND(R62&lt;&gt;"", R62&lt;&gt;0)</formula>
    </cfRule>
    <cfRule type="expression" dxfId="52" priority="32">
      <formula>$W$53="Weekly"</formula>
    </cfRule>
  </conditionalFormatting>
  <conditionalFormatting sqref="U19:Z19">
    <cfRule type="expression" dxfId="51" priority="1142">
      <formula>AND(OR(U19="YTD - Annualized",U19="YTD - Other Frequency"),AND(BA12&gt;$CT$17, BA12&lt;DATE(YEAR(#REF!),MONTH(#REF!)+6,DAY(#REF!))))</formula>
    </cfRule>
  </conditionalFormatting>
  <conditionalFormatting sqref="U20:Z20">
    <cfRule type="expression" dxfId="50" priority="933">
      <formula>AND(OR(U20="YTD - Annualized",U20="YTD - Other Frequency"),AND(AX13&gt;$CT$17, AX13&lt;DATE(YEAR(#REF!),MONTH(#REF!)+6,DAY(#REF!))))</formula>
    </cfRule>
  </conditionalFormatting>
  <conditionalFormatting sqref="X17:CC18">
    <cfRule type="expression" dxfId="49" priority="48">
      <formula>#REF!="Yes"</formula>
    </cfRule>
  </conditionalFormatting>
  <conditionalFormatting sqref="Z15">
    <cfRule type="expression" dxfId="48" priority="90">
      <formula>OR($BA$17&gt;$R$17, $BA$18&gt;$R$18)</formula>
    </cfRule>
  </conditionalFormatting>
  <conditionalFormatting sqref="AA19">
    <cfRule type="expression" dxfId="47" priority="1126">
      <formula>AND(OR(AA19="YTD - Annualized",AA19="YTD - Other Frequency"),AND(#REF!&gt;$CT$17, #REF!&lt;DATE(YEAR(#REF!),MONTH(#REF!)+6,DAY(#REF!))))</formula>
    </cfRule>
  </conditionalFormatting>
  <conditionalFormatting sqref="AA20">
    <cfRule type="expression" dxfId="46" priority="209">
      <formula>AND(OR(AA20="YTD - Annualized",AA20="YTD - Other Frequency"),AND(BE13&gt;$CT$17, BE13&lt;DATE(YEAR(#REF!),MONTH(#REF!)+6,DAY(#REF!))))</formula>
    </cfRule>
  </conditionalFormatting>
  <conditionalFormatting sqref="AJ17:AQ18">
    <cfRule type="expression" dxfId="45" priority="50">
      <formula>OR($W$13="Weekly", $W$13="Bi-Weekly", $W$13="Semi-Monthly", $W$13="Monthly")</formula>
    </cfRule>
    <cfRule type="expression" dxfId="44" priority="49">
      <formula>AND(AJ17&lt;&gt;"", AJ17&lt;&gt;0)</formula>
    </cfRule>
  </conditionalFormatting>
  <conditionalFormatting sqref="AJ37:AQ38">
    <cfRule type="expression" dxfId="43" priority="12">
      <formula>#REF!="Yes"</formula>
    </cfRule>
    <cfRule type="expression" dxfId="42" priority="14">
      <formula>OR($W$33="Weekly", $W$33="Bi-Weekly", $W$33="Semi-Monthly", $W$33="Monthly")</formula>
    </cfRule>
    <cfRule type="expression" dxfId="41" priority="13">
      <formula>AND(AJ37&lt;&gt;"", AJ37&lt;&gt;0)</formula>
    </cfRule>
  </conditionalFormatting>
  <conditionalFormatting sqref="AJ57:AQ58">
    <cfRule type="expression" dxfId="40" priority="7">
      <formula>#REF!="Yes"</formula>
    </cfRule>
    <cfRule type="expression" dxfId="39" priority="8">
      <formula>AND(AJ57&lt;&gt;"", AJ57&lt;&gt;0)</formula>
    </cfRule>
    <cfRule type="expression" dxfId="38" priority="9">
      <formula>OR($W$53="Weekly", $W$53="Bi-Weekly", $W$53="Semi-Monthly", $W$53="Monthly")</formula>
    </cfRule>
  </conditionalFormatting>
  <conditionalFormatting sqref="AL13">
    <cfRule type="expression" dxfId="37" priority="1143">
      <formula>AND(OR(U19="YTD - Annualized",U19="YTD - Other Frequency"),AND(BA12&gt;$CT$17, BA12&lt;DATE(YEAR(#REF!),MONTH(#REF!)+6,DAY(#REF!))))</formula>
    </cfRule>
  </conditionalFormatting>
  <conditionalFormatting sqref="AR23">
    <cfRule type="expression" dxfId="36" priority="189">
      <formula>AND($AJ$23&lt;&gt;0, $AJ$23&lt;&gt;$BS$18-$BS$17)</formula>
    </cfRule>
  </conditionalFormatting>
  <conditionalFormatting sqref="AT17:AT18">
    <cfRule type="expression" dxfId="35" priority="115">
      <formula>BA17=R17-$AF$13</formula>
    </cfRule>
    <cfRule type="expression" dxfId="34" priority="106">
      <formula>OR(BA17=0, $W$13="Semi-Monthly")</formula>
    </cfRule>
    <cfRule type="expression" dxfId="33" priority="928">
      <formula>AND($W$13="Monthly", BA17=EDATE(R17,-1))</formula>
    </cfRule>
  </conditionalFormatting>
  <conditionalFormatting sqref="AT22:AT23">
    <cfRule type="expression" dxfId="32" priority="105">
      <formula>AND($W$13="Monthly", BA22=EDATE(R22,-1))</formula>
    </cfRule>
    <cfRule type="expression" dxfId="31" priority="103">
      <formula>OR(BA22=0, $W$13="Semi-Monthly")</formula>
    </cfRule>
    <cfRule type="expression" dxfId="30" priority="104">
      <formula>BA22=R22-$AF$13</formula>
    </cfRule>
  </conditionalFormatting>
  <conditionalFormatting sqref="AU27">
    <cfRule type="expression" dxfId="29" priority="166">
      <formula>OR($BG$27&gt;$U$27*1.1, $BG$27&lt;$U$27*0.9)</formula>
    </cfRule>
  </conditionalFormatting>
  <conditionalFormatting sqref="BA12">
    <cfRule type="expression" dxfId="28" priority="896">
      <formula>AND(OR(U19="YTD - Annualized",U19="YTD - Other Frequency"),AND(BA12&gt;$CT$17, BA12&lt;DATE(YEAR(#REF!),MONTH(#REF!)+6,DAY(#REF!))))</formula>
    </cfRule>
  </conditionalFormatting>
  <conditionalFormatting sqref="BA17:BF18 BS17:BZ18">
    <cfRule type="expression" dxfId="27" priority="79">
      <formula>OR($W$13="Weekly", $W$13="Bi-Weekly", $W$13="Semi-Monthly", $W$13="Monthly")</formula>
    </cfRule>
  </conditionalFormatting>
  <conditionalFormatting sqref="BA31:BF31">
    <cfRule type="expression" dxfId="26" priority="6">
      <formula>#REF!="Yes"</formula>
    </cfRule>
  </conditionalFormatting>
  <conditionalFormatting sqref="BA37:BF38 BS37:BZ38">
    <cfRule type="expression" dxfId="25" priority="59">
      <formula>OR($W$33="Weekly", $W$33="Bi-Weekly", $W$33="Monthly", $W$33="Semi-Monthly")</formula>
    </cfRule>
  </conditionalFormatting>
  <conditionalFormatting sqref="BA37:BF38">
    <cfRule type="expression" dxfId="24" priority="54">
      <formula>AND(BA37&lt;&gt;"", BA37&lt;&gt;0)</formula>
    </cfRule>
    <cfRule type="expression" dxfId="23" priority="53">
      <formula>#REF!="Yes"</formula>
    </cfRule>
  </conditionalFormatting>
  <conditionalFormatting sqref="BA51:BF51">
    <cfRule type="expression" dxfId="22" priority="5">
      <formula>#REF!="Yes"</formula>
    </cfRule>
  </conditionalFormatting>
  <conditionalFormatting sqref="BA57:BF58 BS57:BZ58">
    <cfRule type="expression" dxfId="21" priority="46">
      <formula>OR($W$53="Weekly", $W$53="Bi-Weekly", $W$53="Monthly", $W$53="Semi-Monthly")</formula>
    </cfRule>
  </conditionalFormatting>
  <conditionalFormatting sqref="BA57:BF58">
    <cfRule type="expression" dxfId="20" priority="42">
      <formula>AND(BA57&lt;&gt;"", BA57&lt;&gt;0)</formula>
    </cfRule>
    <cfRule type="expression" dxfId="19" priority="40">
      <formula>#REF!="Yes"</formula>
    </cfRule>
  </conditionalFormatting>
  <conditionalFormatting sqref="BA13:CC13">
    <cfRule type="expression" dxfId="18" priority="93">
      <formula>YEAR($BA$12)&gt;YEAR($AY$7)-1</formula>
    </cfRule>
  </conditionalFormatting>
  <conditionalFormatting sqref="BA33:CC33">
    <cfRule type="expression" dxfId="17" priority="61">
      <formula>YEAR($BA$32)&gt;YEAR($AY$7)-1</formula>
    </cfRule>
  </conditionalFormatting>
  <conditionalFormatting sqref="BA53:CC53">
    <cfRule type="expression" dxfId="16" priority="60">
      <formula>YEAR($BA$52)&gt;YEAR($AY$7)-1</formula>
    </cfRule>
  </conditionalFormatting>
  <conditionalFormatting sqref="BS37:BZ38">
    <cfRule type="expression" dxfId="15" priority="51">
      <formula>AND(BS37&lt;&gt;"", BS37&lt;&gt;0)</formula>
    </cfRule>
    <cfRule type="expression" dxfId="14" priority="38">
      <formula>#REF!="Yes"</formula>
    </cfRule>
  </conditionalFormatting>
  <conditionalFormatting sqref="BS57:BZ58">
    <cfRule type="expression" dxfId="13" priority="39">
      <formula>AND(BS57&lt;&gt;"", BS57&lt;&gt;0)</formula>
    </cfRule>
    <cfRule type="expression" dxfId="12" priority="34">
      <formula>#REF!="Yes"</formula>
    </cfRule>
  </conditionalFormatting>
  <conditionalFormatting sqref="BT6">
    <cfRule type="expression" dxfId="11" priority="1494">
      <formula>$BT$6&gt;$BT$7</formula>
    </cfRule>
  </conditionalFormatting>
  <conditionalFormatting sqref="CA18">
    <cfRule type="expression" dxfId="10" priority="190">
      <formula>$BS$18&lt;&gt;$AJ$18-$AJ$17</formula>
    </cfRule>
  </conditionalFormatting>
  <conditionalFormatting sqref="CA23">
    <cfRule type="expression" dxfId="9" priority="188">
      <formula>AND($BS$23&lt;&gt;0, $BS$23&lt;&gt;$AJ$23-$AJ$22)</formula>
    </cfRule>
  </conditionalFormatting>
  <dataValidations count="5">
    <dataValidation type="list" allowBlank="1" showInputMessage="1" showErrorMessage="1" sqref="W12 W32 W52" xr:uid="{00000000-0002-0000-0400-000000000000}">
      <formula1>"Full Time, Part Time, Seasonal, Irregular"</formula1>
    </dataValidation>
    <dataValidation type="list" allowBlank="1" showInputMessage="1" showErrorMessage="1" sqref="W34:Y34 W54:Y54" xr:uid="{00000000-0002-0000-0400-000001000000}">
      <formula1>"Yes,No,N/A"</formula1>
    </dataValidation>
    <dataValidation type="list" allowBlank="1" sqref="U19:U20 U39:U40 U59:U60" xr:uid="{00000000-0002-0000-0400-000002000000}">
      <formula1>"YTD - Annualized,  Avg - Hourly/OT, Salary, YTD - Other Frequency"</formula1>
    </dataValidation>
    <dataValidation allowBlank="1" sqref="BA51:BF52 BA31:BF32 BA11:BF12" xr:uid="{00000000-0002-0000-0400-000003000000}"/>
    <dataValidation type="list" allowBlank="1" showInputMessage="1" showErrorMessage="1" sqref="W13:AD13 W33:AD33 W53:AD53" xr:uid="{00000000-0002-0000-0400-000005000000}">
      <formula1>"Weekly, Bi-Weekly, Semi-Monthly, Monthly"</formula1>
    </dataValidation>
  </dataValidations>
  <hyperlinks>
    <hyperlink ref="BS8:CD8" r:id="rId1" display="www.huduser.gov" xr:uid="{E41025BA-5CEB-4460-987A-8A13088E11F6}"/>
  </hyperlinks>
  <printOptions horizontalCentered="1" verticalCentered="1"/>
  <pageMargins left="0.25" right="0.25" top="0.25" bottom="0.25" header="0" footer="0"/>
  <pageSetup scale="70" orientation="portrait" r:id="rId2"/>
  <colBreaks count="1" manualBreakCount="1">
    <brk id="85" max="1048575" man="1"/>
  </colBreak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X95"/>
  <sheetViews>
    <sheetView topLeftCell="A31" workbookViewId="0">
      <selection activeCell="M62" sqref="M62"/>
    </sheetView>
  </sheetViews>
  <sheetFormatPr defaultRowHeight="14.4" x14ac:dyDescent="0.3"/>
  <cols>
    <col min="3" max="3" width="13.6640625" customWidth="1"/>
    <col min="4" max="4" width="15.33203125" customWidth="1"/>
    <col min="5" max="5" width="11.6640625" customWidth="1"/>
    <col min="9" max="9" width="11.33203125" bestFit="1" customWidth="1"/>
    <col min="11" max="11" width="10.5546875" customWidth="1"/>
    <col min="12" max="12" width="10.6640625" bestFit="1" customWidth="1"/>
    <col min="13" max="13" width="18.44140625" customWidth="1"/>
    <col min="15" max="15" width="15.33203125" customWidth="1"/>
    <col min="20" max="20" width="9.6640625" bestFit="1" customWidth="1"/>
  </cols>
  <sheetData>
    <row r="1" spans="1:24" x14ac:dyDescent="0.3">
      <c r="A1" s="173" t="s">
        <v>60</v>
      </c>
      <c r="B1" s="173"/>
      <c r="C1" s="173"/>
      <c r="D1" s="173"/>
      <c r="E1" s="173"/>
      <c r="F1" s="173"/>
      <c r="G1" s="173"/>
      <c r="M1" s="27" t="s">
        <v>56</v>
      </c>
      <c r="O1" s="27" t="s">
        <v>52</v>
      </c>
    </row>
    <row r="2" spans="1:24" ht="15" thickBot="1" x14ac:dyDescent="0.35">
      <c r="A2" s="173"/>
      <c r="B2" s="173"/>
      <c r="C2" s="173"/>
      <c r="D2" s="173"/>
      <c r="E2" s="173"/>
      <c r="F2" s="173"/>
      <c r="G2" s="173"/>
      <c r="M2" s="10">
        <f>IF(DAY('Employment Income'!R18)&lt;DAY('Employment Income'!BA18), 'Employment Income'!R18, 'Employment Income'!BA18)</f>
        <v>0</v>
      </c>
      <c r="N2">
        <f>IF(MONTH('Employment Income'!R18)&gt;MONTH('Employment Income'!R17),MONTH('Employment Income'!R17), IF(MONTH('Employment Income'!BA18)&gt;MONTH('Employment Income'!BA17),MONTH('Employment Income'!BA17), IF(DAY('Employment Income'!R18)&lt;DAY('Employment Income'!BA18),MONTH('Employment Income'!R17)-1,MONTH('Employment Income'!BA17)-1)))</f>
        <v>0</v>
      </c>
      <c r="O2" s="10">
        <f>'Employment Income'!BA17-1</f>
        <v>-1</v>
      </c>
    </row>
    <row r="3" spans="1:24" ht="53.4" thickBot="1" x14ac:dyDescent="0.35">
      <c r="A3" s="174"/>
      <c r="B3" s="175" t="s">
        <v>25</v>
      </c>
      <c r="C3" s="176"/>
      <c r="D3" s="176"/>
      <c r="E3" s="176"/>
      <c r="F3" s="177"/>
      <c r="G3" s="178"/>
      <c r="I3" s="1" t="s">
        <v>26</v>
      </c>
      <c r="J3" s="2"/>
      <c r="K3" s="1" t="s">
        <v>27</v>
      </c>
      <c r="L3" s="3"/>
      <c r="M3" s="4" t="s">
        <v>28</v>
      </c>
      <c r="O3" s="30" t="s">
        <v>29</v>
      </c>
    </row>
    <row r="4" spans="1:24" ht="15" thickBot="1" x14ac:dyDescent="0.35">
      <c r="A4" s="174"/>
      <c r="B4" s="5"/>
      <c r="C4" s="6" t="s">
        <v>30</v>
      </c>
      <c r="D4" s="179">
        <f>IF('Employment Income'!W13="Semi-Monthly", "Monthly", 'Employment Income'!W13)</f>
        <v>0</v>
      </c>
      <c r="E4" s="179"/>
      <c r="F4" s="7"/>
      <c r="G4" s="178"/>
      <c r="H4" s="8"/>
      <c r="I4" s="9">
        <f>'Employment Income'!R18-'Employment Income'!R17</f>
        <v>0</v>
      </c>
      <c r="K4" s="28" cm="1">
        <f t="array" aca="1" ref="K4" ca="1">MIN(IF((YEAR(C9:E30)='Employment Income'!AY6),C9:E30))</f>
        <v>0</v>
      </c>
      <c r="M4" s="10">
        <f ca="1">IF('Employment Income'!W13="Semi-Monthly", L20, IF('Employment Income'!W13="Monthly", 'Annualized Calcs'!T17, K4-I4))</f>
        <v>0</v>
      </c>
      <c r="O4" s="10">
        <f>IF(D4="Weekly", 'Employment Income'!R17+6, IF(D4="Bi-Weekly", 'Employment Income'!R17+13, IF('Employment Income'!W13="Monthly",'Employment Income'!R17+30, IF('Employment Income'!W13="Semi-Monthly", 'Employment Income'!R17+15, 0))))</f>
        <v>0</v>
      </c>
    </row>
    <row r="5" spans="1:24" ht="15" thickBot="1" x14ac:dyDescent="0.35">
      <c r="A5" s="174"/>
      <c r="B5" s="5"/>
      <c r="C5" s="6" t="s">
        <v>31</v>
      </c>
      <c r="D5" s="180">
        <f>IF('Employment Income'!W13="Semi-Monthly", 'Annualized Calcs'!M16, 'Employment Income'!R18)</f>
        <v>0</v>
      </c>
      <c r="E5" s="180"/>
      <c r="F5" s="7"/>
      <c r="G5" s="178"/>
      <c r="H5" s="11"/>
      <c r="I5" s="11"/>
    </row>
    <row r="6" spans="1:24" ht="15" thickBot="1" x14ac:dyDescent="0.35">
      <c r="A6" s="174"/>
      <c r="B6" s="181"/>
      <c r="C6" s="182"/>
      <c r="D6" s="182"/>
      <c r="E6" s="182"/>
      <c r="F6" s="183"/>
      <c r="G6" s="178"/>
      <c r="H6" s="11"/>
      <c r="I6" s="11"/>
    </row>
    <row r="7" spans="1:24" ht="18" thickBot="1" x14ac:dyDescent="0.35">
      <c r="A7" s="174"/>
      <c r="B7" s="12"/>
      <c r="C7" s="184" t="s">
        <v>32</v>
      </c>
      <c r="D7" s="184"/>
      <c r="E7" s="184"/>
      <c r="F7" s="13"/>
      <c r="G7" s="178"/>
      <c r="H7" s="14"/>
      <c r="I7" s="11"/>
    </row>
    <row r="8" spans="1:24" x14ac:dyDescent="0.3">
      <c r="A8" s="174"/>
      <c r="B8" s="185"/>
      <c r="C8" s="15"/>
      <c r="D8" s="15"/>
      <c r="E8" s="15"/>
      <c r="F8" s="188"/>
      <c r="G8" s="178"/>
      <c r="H8" s="11"/>
      <c r="I8" s="11"/>
    </row>
    <row r="9" spans="1:24" x14ac:dyDescent="0.3">
      <c r="A9" s="174"/>
      <c r="B9" s="186"/>
      <c r="C9" s="16" t="b">
        <f>IF(D4="Weekly",D5-7,IF(D4="Bi-Weekly",D5-14,IF(D4="Monthly",D5-30.5)))</f>
        <v>0</v>
      </c>
      <c r="D9" s="16" t="b">
        <f>IF($D$4="Weekly",C30-7,IF($D$4="Bi-Weekly",C30-14,IF($D$4="Monthly",C30-30.5)))</f>
        <v>0</v>
      </c>
      <c r="E9" s="16" t="b">
        <f>IF($D$4="Weekly",D30-7,IF($D$4="Bi-Weekly",D30-14,IF($D$4="Monthly",D30-30.5)))</f>
        <v>0</v>
      </c>
      <c r="F9" s="189"/>
      <c r="G9" s="178"/>
      <c r="H9" s="11"/>
      <c r="I9" s="163" t="s">
        <v>4</v>
      </c>
      <c r="J9" s="164"/>
      <c r="K9" s="165">
        <f>'Employment Income'!AJ18</f>
        <v>0</v>
      </c>
      <c r="L9" s="166"/>
      <c r="M9" s="167" t="s">
        <v>23</v>
      </c>
      <c r="N9" s="168"/>
      <c r="O9" s="17">
        <f ca="1">IF('Employment Income'!BA11&gt;M4, 'Employment Income'!BA11, M4)</f>
        <v>0</v>
      </c>
      <c r="P9" s="167" t="s">
        <v>33</v>
      </c>
      <c r="Q9" s="168"/>
      <c r="R9" s="17">
        <f>O4</f>
        <v>0</v>
      </c>
      <c r="S9" s="18"/>
      <c r="T9" s="19"/>
      <c r="U9" s="20" t="s">
        <v>34</v>
      </c>
      <c r="V9" s="20" t="s">
        <v>35</v>
      </c>
      <c r="W9" s="20" t="s">
        <v>36</v>
      </c>
      <c r="X9" s="20" t="s">
        <v>37</v>
      </c>
    </row>
    <row r="10" spans="1:24" x14ac:dyDescent="0.3">
      <c r="A10" s="174"/>
      <c r="B10" s="186"/>
      <c r="C10" s="16" t="b">
        <f>IF($D$4="Weekly",C9-7,IF($D$4="Bi-Weekly",C9-14,IF($D$4="Monthly",C9-30.5)))</f>
        <v>0</v>
      </c>
      <c r="D10" s="16" t="b">
        <f>IF($D$4="Weekly",D9-7,IF($D$4="Bi-Weekly",D9-14,IF($D$4="Monthly",D9-30.5)))</f>
        <v>0</v>
      </c>
      <c r="E10" s="16" t="b">
        <f>IF($D$4="Weekly",E9-7,IF($D$4="Bi-Weekly",E9-14,IF($D$4="Monthly",E9-30.5)))</f>
        <v>0</v>
      </c>
      <c r="F10" s="189"/>
      <c r="G10" s="178"/>
      <c r="H10" s="11"/>
      <c r="I10" s="169" t="s">
        <v>38</v>
      </c>
      <c r="J10" s="170"/>
      <c r="K10" s="171">
        <f ca="1">IF(O9&gt;=R9,0,IF(OR(O9="",R9=""),0,K9/(R9-O9+1)*X10))</f>
        <v>0</v>
      </c>
      <c r="L10" s="172"/>
      <c r="M10" s="21"/>
      <c r="N10" s="21"/>
      <c r="O10" s="21"/>
      <c r="P10" s="21"/>
      <c r="Q10" s="21"/>
      <c r="R10" s="21"/>
      <c r="S10" s="22"/>
      <c r="T10" s="19"/>
      <c r="U10" s="20">
        <f ca="1">IF(M4="","",IF(ISERROR(YEAR(M4)),"",YEAR(M4)))</f>
        <v>1900</v>
      </c>
      <c r="V10" s="20" t="str">
        <f ca="1">"1/1/"&amp;U10</f>
        <v>1/1/1900</v>
      </c>
      <c r="W10" s="20" t="str">
        <f ca="1">"12/31/"&amp;U10</f>
        <v>12/31/1900</v>
      </c>
      <c r="X10" s="20">
        <v>365</v>
      </c>
    </row>
    <row r="11" spans="1:24" x14ac:dyDescent="0.3">
      <c r="A11" s="174"/>
      <c r="B11" s="186"/>
      <c r="C11" s="16" t="b">
        <f t="shared" ref="C11:C30" si="0">IF($D$4="Weekly",C10-7,IF($D$4="Bi-Weekly",C10-14,IF($D$4="Monthly",C10-30.5)))</f>
        <v>0</v>
      </c>
      <c r="D11" s="16" t="b">
        <f t="shared" ref="D11:E30" si="1">IF($D$4="Weekly",D10-7,IF($D$4="Bi-Weekly",D10-14,IF($D$4="Monthly",D10-30.5)))</f>
        <v>0</v>
      </c>
      <c r="E11" s="16" t="b">
        <f t="shared" si="1"/>
        <v>0</v>
      </c>
      <c r="F11" s="189"/>
      <c r="G11" s="178"/>
      <c r="H11" s="23"/>
      <c r="I11" s="11"/>
    </row>
    <row r="12" spans="1:24" x14ac:dyDescent="0.3">
      <c r="A12" s="174"/>
      <c r="B12" s="186"/>
      <c r="C12" s="16" t="b">
        <f t="shared" si="0"/>
        <v>0</v>
      </c>
      <c r="D12" s="16" t="b">
        <f t="shared" si="1"/>
        <v>0</v>
      </c>
      <c r="E12" s="16" t="b">
        <f t="shared" si="1"/>
        <v>0</v>
      </c>
      <c r="F12" s="189"/>
      <c r="G12" s="178"/>
      <c r="H12" s="23"/>
      <c r="I12" s="11"/>
      <c r="R12" s="29"/>
    </row>
    <row r="13" spans="1:24" x14ac:dyDescent="0.3">
      <c r="A13" s="174"/>
      <c r="B13" s="186"/>
      <c r="C13" s="16" t="b">
        <f t="shared" si="0"/>
        <v>0</v>
      </c>
      <c r="D13" s="16" t="b">
        <f t="shared" si="1"/>
        <v>0</v>
      </c>
      <c r="E13" s="16" t="b">
        <f t="shared" si="1"/>
        <v>0</v>
      </c>
      <c r="F13" s="189"/>
      <c r="G13" s="178"/>
      <c r="H13" s="23"/>
      <c r="I13" s="11"/>
      <c r="S13" s="29"/>
    </row>
    <row r="14" spans="1:24" x14ac:dyDescent="0.3">
      <c r="A14" s="174"/>
      <c r="B14" s="186"/>
      <c r="C14" s="16" t="b">
        <f t="shared" si="0"/>
        <v>0</v>
      </c>
      <c r="D14" s="16" t="b">
        <f t="shared" si="1"/>
        <v>0</v>
      </c>
      <c r="E14" s="16" t="b">
        <f t="shared" si="1"/>
        <v>0</v>
      </c>
      <c r="F14" s="189"/>
      <c r="G14" s="178"/>
      <c r="H14" s="23"/>
      <c r="I14" s="11"/>
      <c r="T14" s="29"/>
    </row>
    <row r="15" spans="1:24" x14ac:dyDescent="0.3">
      <c r="A15" s="174"/>
      <c r="B15" s="186"/>
      <c r="C15" s="16" t="b">
        <f t="shared" si="0"/>
        <v>0</v>
      </c>
      <c r="D15" s="16" t="b">
        <f t="shared" si="1"/>
        <v>0</v>
      </c>
      <c r="E15" s="16" t="b">
        <f t="shared" si="1"/>
        <v>0</v>
      </c>
      <c r="F15" s="189"/>
      <c r="G15" s="178"/>
      <c r="H15" s="23"/>
      <c r="I15" s="11"/>
      <c r="M15" t="s">
        <v>51</v>
      </c>
      <c r="S15" t="s">
        <v>64</v>
      </c>
    </row>
    <row r="16" spans="1:24" x14ac:dyDescent="0.3">
      <c r="A16" s="174"/>
      <c r="B16" s="186"/>
      <c r="C16" s="16" t="b">
        <f t="shared" si="0"/>
        <v>0</v>
      </c>
      <c r="D16" s="16" t="b">
        <f t="shared" si="1"/>
        <v>0</v>
      </c>
      <c r="E16" s="16" t="b">
        <f t="shared" si="1"/>
        <v>0</v>
      </c>
      <c r="F16" s="189"/>
      <c r="G16" s="178"/>
      <c r="H16" s="23"/>
      <c r="I16" s="11"/>
      <c r="M16" s="10">
        <f>IF(MONTH('Employment Income'!R18)&gt;MONTH('Employment Income'!R17),'Employment Income'!R18, IF(MONTH('Employment Income'!BA18)&gt;MONTH('Employment Income'!BA17),'Employment Income'!BA18, IF('Employment Income'!R18&lt;'Employment Income'!BA18,'Employment Income'!R18,'Employment Income'!BA18)))</f>
        <v>0</v>
      </c>
      <c r="S16" s="31" t="s">
        <v>61</v>
      </c>
      <c r="T16" t="str">
        <f>IF(MONTH('Employment Income'!R17)=MONTH('Employment Income'!R18), "TRUE", "FALSE")</f>
        <v>TRUE</v>
      </c>
      <c r="U16">
        <f>MONTH('Employment Income'!R17)</f>
        <v>1</v>
      </c>
      <c r="V16">
        <f>IF(T16="TRUE", U16-1, U16)</f>
        <v>0</v>
      </c>
    </row>
    <row r="17" spans="1:20" x14ac:dyDescent="0.3">
      <c r="A17" s="174"/>
      <c r="B17" s="186"/>
      <c r="C17" s="16" t="b">
        <f t="shared" si="0"/>
        <v>0</v>
      </c>
      <c r="D17" s="16" t="b">
        <f t="shared" si="1"/>
        <v>0</v>
      </c>
      <c r="E17" s="16" t="b">
        <f t="shared" si="1"/>
        <v>0</v>
      </c>
      <c r="F17" s="189"/>
      <c r="G17" s="178"/>
      <c r="H17" s="23"/>
      <c r="I17" s="11"/>
      <c r="L17" s="31" t="s">
        <v>63</v>
      </c>
      <c r="M17" s="10">
        <f>IF(DAY('Employment Income'!R18)&gt;DAY('Employment Income'!BA18), 'Employment Income'!BA18, 'Employment Income'!R18)</f>
        <v>0</v>
      </c>
      <c r="S17" s="31" t="s">
        <v>28</v>
      </c>
      <c r="T17" s="10">
        <f>EDATE('Employment Income'!R17, -'Annualized Calcs'!V16)</f>
        <v>0</v>
      </c>
    </row>
    <row r="18" spans="1:20" x14ac:dyDescent="0.3">
      <c r="A18" s="174"/>
      <c r="B18" s="186"/>
      <c r="C18" s="16" t="b">
        <f t="shared" si="0"/>
        <v>0</v>
      </c>
      <c r="D18" s="16" t="b">
        <f t="shared" si="1"/>
        <v>0</v>
      </c>
      <c r="E18" s="16" t="b">
        <f t="shared" si="1"/>
        <v>0</v>
      </c>
      <c r="F18" s="189"/>
      <c r="G18" s="178"/>
      <c r="H18" s="23"/>
      <c r="I18" s="11"/>
      <c r="L18" s="31" t="s">
        <v>62</v>
      </c>
      <c r="M18" s="10">
        <f>IF('Employment Income'!BA18='Annualized Calcs'!M17, 'Employment Income'!BA17, 'Employment Income'!R17)</f>
        <v>0</v>
      </c>
    </row>
    <row r="19" spans="1:20" x14ac:dyDescent="0.3">
      <c r="A19" s="174"/>
      <c r="B19" s="186"/>
      <c r="C19" s="16" t="b">
        <f t="shared" si="0"/>
        <v>0</v>
      </c>
      <c r="D19" s="16" t="b">
        <f t="shared" si="1"/>
        <v>0</v>
      </c>
      <c r="E19" s="16" t="b">
        <f t="shared" si="1"/>
        <v>0</v>
      </c>
      <c r="F19" s="189"/>
      <c r="G19" s="178"/>
      <c r="H19" s="23"/>
      <c r="I19" s="11"/>
      <c r="K19" s="31" t="s">
        <v>61</v>
      </c>
      <c r="L19" t="b">
        <f>IF(MONTH(M18)=MONTH(M17), TRUE, FALSE)</f>
        <v>1</v>
      </c>
      <c r="N19">
        <f>MONTH(M18)</f>
        <v>1</v>
      </c>
      <c r="O19">
        <f>IF(L19=TRUE, N19-1, N19)</f>
        <v>0</v>
      </c>
    </row>
    <row r="20" spans="1:20" x14ac:dyDescent="0.3">
      <c r="A20" s="174"/>
      <c r="B20" s="186"/>
      <c r="C20" s="16" t="b">
        <f t="shared" si="0"/>
        <v>0</v>
      </c>
      <c r="D20" s="16" t="b">
        <f t="shared" si="1"/>
        <v>0</v>
      </c>
      <c r="E20" s="16" t="b">
        <f t="shared" si="1"/>
        <v>0</v>
      </c>
      <c r="F20" s="189"/>
      <c r="G20" s="178"/>
      <c r="H20" s="23"/>
      <c r="I20" s="11"/>
      <c r="K20" s="32" t="s">
        <v>28</v>
      </c>
      <c r="L20" s="10">
        <f>EDATE(M18, -O19)</f>
        <v>0</v>
      </c>
    </row>
    <row r="21" spans="1:20" x14ac:dyDescent="0.3">
      <c r="A21" s="174"/>
      <c r="B21" s="186"/>
      <c r="C21" s="16" t="b">
        <f t="shared" si="0"/>
        <v>0</v>
      </c>
      <c r="D21" s="16" t="b">
        <f t="shared" si="1"/>
        <v>0</v>
      </c>
      <c r="E21" s="16" t="b">
        <f t="shared" si="1"/>
        <v>0</v>
      </c>
      <c r="F21" s="189"/>
      <c r="G21" s="178"/>
      <c r="H21" s="23"/>
      <c r="I21" s="11"/>
    </row>
    <row r="22" spans="1:20" x14ac:dyDescent="0.3">
      <c r="A22" s="174"/>
      <c r="B22" s="186"/>
      <c r="C22" s="16" t="b">
        <f t="shared" si="0"/>
        <v>0</v>
      </c>
      <c r="D22" s="16" t="b">
        <f t="shared" si="1"/>
        <v>0</v>
      </c>
      <c r="E22" s="16" t="b">
        <f t="shared" si="1"/>
        <v>0</v>
      </c>
      <c r="F22" s="189"/>
      <c r="G22" s="178"/>
      <c r="H22" s="23"/>
      <c r="I22" s="11"/>
      <c r="P22" s="10"/>
    </row>
    <row r="23" spans="1:20" x14ac:dyDescent="0.3">
      <c r="A23" s="174"/>
      <c r="B23" s="186"/>
      <c r="C23" s="16" t="b">
        <f t="shared" si="0"/>
        <v>0</v>
      </c>
      <c r="D23" s="16" t="b">
        <f t="shared" si="1"/>
        <v>0</v>
      </c>
      <c r="E23" s="16" t="b">
        <f t="shared" si="1"/>
        <v>0</v>
      </c>
      <c r="F23" s="189"/>
      <c r="G23" s="178"/>
      <c r="H23" s="23"/>
      <c r="I23" s="11"/>
    </row>
    <row r="24" spans="1:20" x14ac:dyDescent="0.3">
      <c r="A24" s="174"/>
      <c r="B24" s="186"/>
      <c r="C24" s="16" t="b">
        <f t="shared" si="0"/>
        <v>0</v>
      </c>
      <c r="D24" s="16" t="b">
        <f t="shared" si="1"/>
        <v>0</v>
      </c>
      <c r="E24" s="16" t="b">
        <f t="shared" si="1"/>
        <v>0</v>
      </c>
      <c r="F24" s="189"/>
      <c r="G24" s="178"/>
      <c r="H24" s="23"/>
      <c r="I24" s="11"/>
    </row>
    <row r="25" spans="1:20" x14ac:dyDescent="0.3">
      <c r="A25" s="174"/>
      <c r="B25" s="186"/>
      <c r="C25" s="16" t="b">
        <f t="shared" si="0"/>
        <v>0</v>
      </c>
      <c r="D25" s="16" t="b">
        <f t="shared" si="1"/>
        <v>0</v>
      </c>
      <c r="E25" s="16" t="b">
        <f t="shared" si="1"/>
        <v>0</v>
      </c>
      <c r="F25" s="189"/>
      <c r="G25" s="178"/>
      <c r="H25" s="23"/>
      <c r="I25" s="11"/>
    </row>
    <row r="26" spans="1:20" x14ac:dyDescent="0.3">
      <c r="A26" s="174"/>
      <c r="B26" s="186"/>
      <c r="C26" s="16" t="b">
        <f t="shared" si="0"/>
        <v>0</v>
      </c>
      <c r="D26" s="16" t="b">
        <f t="shared" si="1"/>
        <v>0</v>
      </c>
      <c r="E26" s="16" t="b">
        <f t="shared" si="1"/>
        <v>0</v>
      </c>
      <c r="F26" s="189"/>
      <c r="G26" s="178"/>
      <c r="H26" s="23"/>
      <c r="I26" s="11"/>
    </row>
    <row r="27" spans="1:20" x14ac:dyDescent="0.3">
      <c r="A27" s="174"/>
      <c r="B27" s="186"/>
      <c r="C27" s="16" t="b">
        <f t="shared" si="0"/>
        <v>0</v>
      </c>
      <c r="D27" s="16" t="b">
        <f t="shared" si="1"/>
        <v>0</v>
      </c>
      <c r="E27" s="16" t="b">
        <f t="shared" si="1"/>
        <v>0</v>
      </c>
      <c r="F27" s="189"/>
      <c r="G27" s="178"/>
      <c r="H27" s="23"/>
      <c r="I27" s="11"/>
    </row>
    <row r="28" spans="1:20" x14ac:dyDescent="0.3">
      <c r="A28" s="174"/>
      <c r="B28" s="186"/>
      <c r="C28" s="16" t="b">
        <f t="shared" si="0"/>
        <v>0</v>
      </c>
      <c r="D28" s="16" t="b">
        <f t="shared" si="1"/>
        <v>0</v>
      </c>
      <c r="E28" s="16" t="b">
        <f t="shared" si="1"/>
        <v>0</v>
      </c>
      <c r="F28" s="189"/>
      <c r="G28" s="178"/>
      <c r="H28" s="23"/>
      <c r="I28" s="11"/>
    </row>
    <row r="29" spans="1:20" x14ac:dyDescent="0.3">
      <c r="A29" s="174"/>
      <c r="B29" s="186"/>
      <c r="C29" s="16" t="b">
        <f t="shared" si="0"/>
        <v>0</v>
      </c>
      <c r="D29" s="16" t="b">
        <f t="shared" si="1"/>
        <v>0</v>
      </c>
      <c r="E29" s="16" t="b">
        <f t="shared" si="1"/>
        <v>0</v>
      </c>
      <c r="F29" s="189"/>
      <c r="G29" s="178"/>
      <c r="H29" s="23"/>
      <c r="I29" s="11"/>
    </row>
    <row r="30" spans="1:20" x14ac:dyDescent="0.3">
      <c r="A30" s="174"/>
      <c r="B30" s="186"/>
      <c r="C30" s="16" t="b">
        <f t="shared" si="0"/>
        <v>0</v>
      </c>
      <c r="D30" s="16" t="b">
        <f t="shared" si="1"/>
        <v>0</v>
      </c>
      <c r="E30" s="16" t="b">
        <f t="shared" si="1"/>
        <v>0</v>
      </c>
      <c r="F30" s="189"/>
      <c r="G30" s="178"/>
      <c r="H30" s="23"/>
      <c r="I30" s="11"/>
    </row>
    <row r="31" spans="1:20" ht="15" thickBot="1" x14ac:dyDescent="0.35">
      <c r="A31" s="174"/>
      <c r="B31" s="187"/>
      <c r="C31" s="24"/>
      <c r="D31" s="24"/>
      <c r="E31" s="24"/>
      <c r="F31" s="190"/>
      <c r="G31" s="178"/>
      <c r="H31" s="23"/>
      <c r="I31" s="11"/>
    </row>
    <row r="33" spans="1:24" x14ac:dyDescent="0.3">
      <c r="A33" s="173" t="s">
        <v>68</v>
      </c>
      <c r="B33" s="173"/>
      <c r="C33" s="173"/>
      <c r="D33" s="173"/>
      <c r="E33" s="173"/>
      <c r="F33" s="173"/>
      <c r="G33" s="173"/>
      <c r="M33" s="27" t="s">
        <v>56</v>
      </c>
      <c r="O33" s="27" t="s">
        <v>52</v>
      </c>
    </row>
    <row r="34" spans="1:24" ht="15" thickBot="1" x14ac:dyDescent="0.35">
      <c r="A34" s="173"/>
      <c r="B34" s="173"/>
      <c r="C34" s="173"/>
      <c r="D34" s="173"/>
      <c r="E34" s="173"/>
      <c r="F34" s="173"/>
      <c r="G34" s="173"/>
      <c r="M34" s="10">
        <f>IF(DAY('Employment Income'!R38)&lt;DAY('Employment Income'!BA38), 'Employment Income'!R38, 'Employment Income'!BA38)</f>
        <v>0</v>
      </c>
      <c r="N34">
        <f>IF(MONTH('Employment Income'!R50)&gt;MONTH('Employment Income'!R49),MONTH('Employment Income'!R49), IF(MONTH('Employment Income'!BA50)&gt;MONTH('Employment Income'!BA49),MONTH('Employment Income'!BA49), IF(DAY('Employment Income'!R50)&lt;DAY('Employment Income'!BA50),MONTH('Employment Income'!R49)-1,MONTH('Employment Income'!BA49)-1)))</f>
        <v>0</v>
      </c>
      <c r="O34" s="10">
        <f>'Employment Income'!BA37-1</f>
        <v>-1</v>
      </c>
    </row>
    <row r="35" spans="1:24" ht="53.4" thickBot="1" x14ac:dyDescent="0.35">
      <c r="A35" s="174"/>
      <c r="B35" s="175" t="s">
        <v>25</v>
      </c>
      <c r="C35" s="176"/>
      <c r="D35" s="176"/>
      <c r="E35" s="176"/>
      <c r="F35" s="177"/>
      <c r="G35" s="178"/>
      <c r="I35" s="1" t="s">
        <v>26</v>
      </c>
      <c r="J35" s="2"/>
      <c r="K35" s="1" t="s">
        <v>27</v>
      </c>
      <c r="L35" s="3"/>
      <c r="M35" s="4" t="s">
        <v>28</v>
      </c>
      <c r="O35" s="30" t="s">
        <v>29</v>
      </c>
    </row>
    <row r="36" spans="1:24" ht="15" thickBot="1" x14ac:dyDescent="0.35">
      <c r="A36" s="174"/>
      <c r="B36" s="5"/>
      <c r="C36" s="6" t="s">
        <v>30</v>
      </c>
      <c r="D36" s="179">
        <f>IF('Employment Income'!W33="Semi-Monthly", "Monthly", 'Employment Income'!W33)</f>
        <v>0</v>
      </c>
      <c r="E36" s="179"/>
      <c r="F36" s="7"/>
      <c r="G36" s="178"/>
      <c r="H36" s="8"/>
      <c r="I36" s="9">
        <f>'Employment Income'!R38-'Employment Income'!R37</f>
        <v>0</v>
      </c>
      <c r="K36" s="28">
        <f t="array" aca="1" ref="K36" ca="1">MIN(IF((YEAR(C41:E62)='Employment Income'!AY6),C41:E62))</f>
        <v>0</v>
      </c>
      <c r="M36" s="10">
        <f ca="1">IF('Employment Income'!W33="Semi-Monthly", L52, IF('Employment Income'!W33="Monthly", 'Annualized Calcs'!T49, K36-I36))</f>
        <v>0</v>
      </c>
      <c r="O36" s="10">
        <f>IF(D36="Weekly", 'Employment Income'!R37+6, IF(D36="Bi-Weekly", 'Employment Income'!R37+13, IF('Employment Income'!W33="Monthly",'Employment Income'!R37+30, IF('Employment Income'!W33="Semi-Monthly", 'Employment Income'!R37+15, 0))))</f>
        <v>0</v>
      </c>
    </row>
    <row r="37" spans="1:24" ht="15" thickBot="1" x14ac:dyDescent="0.35">
      <c r="A37" s="174"/>
      <c r="B37" s="5"/>
      <c r="C37" s="6" t="s">
        <v>31</v>
      </c>
      <c r="D37" s="180">
        <f>IF('Employment Income'!W33="Semi-Monthly", M48, 'Employment Income'!R38)</f>
        <v>0</v>
      </c>
      <c r="E37" s="180"/>
      <c r="F37" s="7"/>
      <c r="G37" s="178"/>
      <c r="H37" s="11"/>
      <c r="I37" s="11"/>
    </row>
    <row r="38" spans="1:24" ht="15" thickBot="1" x14ac:dyDescent="0.35">
      <c r="A38" s="174"/>
      <c r="B38" s="181"/>
      <c r="C38" s="182"/>
      <c r="D38" s="182"/>
      <c r="E38" s="182"/>
      <c r="F38" s="183"/>
      <c r="G38" s="178"/>
      <c r="H38" s="11"/>
      <c r="I38" s="11"/>
    </row>
    <row r="39" spans="1:24" ht="18" thickBot="1" x14ac:dyDescent="0.35">
      <c r="A39" s="174"/>
      <c r="B39" s="12"/>
      <c r="C39" s="184" t="s">
        <v>32</v>
      </c>
      <c r="D39" s="184"/>
      <c r="E39" s="184"/>
      <c r="F39" s="13"/>
      <c r="G39" s="178"/>
      <c r="H39" s="14"/>
      <c r="I39" s="11"/>
    </row>
    <row r="40" spans="1:24" x14ac:dyDescent="0.3">
      <c r="A40" s="174"/>
      <c r="B40" s="185"/>
      <c r="C40" s="15"/>
      <c r="D40" s="15"/>
      <c r="E40" s="15"/>
      <c r="F40" s="188"/>
      <c r="G40" s="178"/>
      <c r="H40" s="11"/>
      <c r="I40" s="11"/>
    </row>
    <row r="41" spans="1:24" x14ac:dyDescent="0.3">
      <c r="A41" s="174"/>
      <c r="B41" s="186"/>
      <c r="C41" s="16" t="b">
        <f>IF($D$36="Weekly",D37-7,IF($D$36="Bi-Weekly",D37-14,IF($D$36="Monthly",D37-30.5)))</f>
        <v>0</v>
      </c>
      <c r="D41" s="16" t="b">
        <f>IF($D$36="Weekly",C62-7,IF($D$36="Bi-Weekly",C62-14,IF($D$36="Monthly",C62-30.5)))</f>
        <v>0</v>
      </c>
      <c r="E41" s="16" t="b">
        <f>IF($D$36="Weekly",D62-7,IF($D$36="Bi-Weekly",D62-14,IF($D$36="Monthly",D62-30.5)))</f>
        <v>0</v>
      </c>
      <c r="F41" s="189"/>
      <c r="G41" s="178"/>
      <c r="H41" s="11"/>
      <c r="I41" s="163" t="s">
        <v>4</v>
      </c>
      <c r="J41" s="164"/>
      <c r="K41" s="165">
        <f>'Employment Income'!AJ38</f>
        <v>0</v>
      </c>
      <c r="L41" s="166"/>
      <c r="M41" s="167" t="s">
        <v>23</v>
      </c>
      <c r="N41" s="168"/>
      <c r="O41" s="17">
        <f ca="1">IF('Employment Income'!BA31&gt;M36, 'Employment Income'!BA31, M36)</f>
        <v>0</v>
      </c>
      <c r="P41" s="167" t="s">
        <v>33</v>
      </c>
      <c r="Q41" s="168"/>
      <c r="R41" s="17">
        <f>O36</f>
        <v>0</v>
      </c>
      <c r="S41" s="18"/>
      <c r="T41" s="19"/>
      <c r="U41" s="20" t="s">
        <v>34</v>
      </c>
      <c r="V41" s="20" t="s">
        <v>35</v>
      </c>
      <c r="W41" s="20" t="s">
        <v>36</v>
      </c>
      <c r="X41" s="20" t="s">
        <v>37</v>
      </c>
    </row>
    <row r="42" spans="1:24" x14ac:dyDescent="0.3">
      <c r="A42" s="174"/>
      <c r="B42" s="186"/>
      <c r="C42" s="16" t="b">
        <f>IF($D$36="Weekly",C41-7,IF($D$36="Bi-Weekly",C41-14,IF($D$36="Monthly",C41-30.5)))</f>
        <v>0</v>
      </c>
      <c r="D42" s="16" t="b">
        <f>IF($D$36="Weekly",D41-7,IF($D$36="Bi-Weekly",D41-14,IF($D$36="Monthly",D41-30.5)))</f>
        <v>0</v>
      </c>
      <c r="E42" s="16" t="b">
        <f>IF($D$36="Weekly",E41-7,IF($D$36="Bi-Weekly",E41-14,IF($D$36="Monthly",E41-30.5)))</f>
        <v>0</v>
      </c>
      <c r="F42" s="189"/>
      <c r="G42" s="178"/>
      <c r="H42" s="11"/>
      <c r="I42" s="169" t="s">
        <v>38</v>
      </c>
      <c r="J42" s="170"/>
      <c r="K42" s="171">
        <f ca="1">IF(O41&gt;=R41,0,IF(OR(O41="",R41=""),0,K41/(R41-O41+1)*X42))</f>
        <v>0</v>
      </c>
      <c r="L42" s="172"/>
      <c r="M42" s="21"/>
      <c r="N42" s="21"/>
      <c r="O42" s="21"/>
      <c r="P42" s="21"/>
      <c r="Q42" s="21"/>
      <c r="R42" s="21"/>
      <c r="S42" s="22"/>
      <c r="T42" s="19"/>
      <c r="U42" s="20">
        <f ca="1">IF(M36="","",IF(ISERROR(YEAR(M36)),"",YEAR(M36)))</f>
        <v>1900</v>
      </c>
      <c r="V42" s="20" t="str">
        <f ca="1">"1/1/"&amp;U42</f>
        <v>1/1/1900</v>
      </c>
      <c r="W42" s="20" t="str">
        <f ca="1">"12/31/"&amp;U42</f>
        <v>12/31/1900</v>
      </c>
      <c r="X42" s="20">
        <v>365</v>
      </c>
    </row>
    <row r="43" spans="1:24" x14ac:dyDescent="0.3">
      <c r="A43" s="174"/>
      <c r="B43" s="186"/>
      <c r="C43" s="16" t="b">
        <f t="shared" ref="C43:C62" si="2">IF($D$36="Weekly",C42-7,IF($D$36="Bi-Weekly",C42-14,IF($D$36="Monthly",C42-30.5)))</f>
        <v>0</v>
      </c>
      <c r="D43" s="16" t="b">
        <f t="shared" ref="D43:D62" si="3">IF($D$36="Weekly",D42-7,IF($D$36="Bi-Weekly",D42-14,IF($D$36="Monthly",D42-30.5)))</f>
        <v>0</v>
      </c>
      <c r="E43" s="16" t="b">
        <f t="shared" ref="E43:E62" si="4">IF($D$36="Weekly",E42-7,IF($D$36="Bi-Weekly",E42-14,IF($D$36="Monthly",E42-30.5)))</f>
        <v>0</v>
      </c>
      <c r="F43" s="189"/>
      <c r="G43" s="178"/>
      <c r="H43" s="23"/>
      <c r="I43" s="11"/>
    </row>
    <row r="44" spans="1:24" x14ac:dyDescent="0.3">
      <c r="A44" s="174"/>
      <c r="B44" s="186"/>
      <c r="C44" s="16" t="b">
        <f t="shared" si="2"/>
        <v>0</v>
      </c>
      <c r="D44" s="16" t="b">
        <f t="shared" si="3"/>
        <v>0</v>
      </c>
      <c r="E44" s="16" t="b">
        <f t="shared" si="4"/>
        <v>0</v>
      </c>
      <c r="F44" s="189"/>
      <c r="G44" s="178"/>
      <c r="H44" s="23"/>
      <c r="I44" s="11"/>
      <c r="R44" s="29"/>
    </row>
    <row r="45" spans="1:24" x14ac:dyDescent="0.3">
      <c r="A45" s="174"/>
      <c r="B45" s="186"/>
      <c r="C45" s="16" t="b">
        <f t="shared" si="2"/>
        <v>0</v>
      </c>
      <c r="D45" s="16" t="b">
        <f t="shared" si="3"/>
        <v>0</v>
      </c>
      <c r="E45" s="16" t="b">
        <f t="shared" si="4"/>
        <v>0</v>
      </c>
      <c r="F45" s="189"/>
      <c r="G45" s="178"/>
      <c r="H45" s="23"/>
      <c r="I45" s="11"/>
      <c r="S45" s="29"/>
    </row>
    <row r="46" spans="1:24" x14ac:dyDescent="0.3">
      <c r="A46" s="174"/>
      <c r="B46" s="186"/>
      <c r="C46" s="16" t="b">
        <f t="shared" si="2"/>
        <v>0</v>
      </c>
      <c r="D46" s="16" t="b">
        <f t="shared" si="3"/>
        <v>0</v>
      </c>
      <c r="E46" s="16" t="b">
        <f t="shared" si="4"/>
        <v>0</v>
      </c>
      <c r="F46" s="189"/>
      <c r="G46" s="178"/>
      <c r="H46" s="23"/>
      <c r="I46" s="11"/>
      <c r="T46" s="29"/>
    </row>
    <row r="47" spans="1:24" x14ac:dyDescent="0.3">
      <c r="A47" s="174"/>
      <c r="B47" s="186"/>
      <c r="C47" s="16" t="b">
        <f t="shared" si="2"/>
        <v>0</v>
      </c>
      <c r="D47" s="16" t="b">
        <f t="shared" si="3"/>
        <v>0</v>
      </c>
      <c r="E47" s="16" t="b">
        <f t="shared" si="4"/>
        <v>0</v>
      </c>
      <c r="F47" s="189"/>
      <c r="G47" s="178"/>
      <c r="H47" s="23"/>
      <c r="I47" s="11"/>
      <c r="M47" t="s">
        <v>51</v>
      </c>
      <c r="S47" t="s">
        <v>64</v>
      </c>
    </row>
    <row r="48" spans="1:24" x14ac:dyDescent="0.3">
      <c r="A48" s="174"/>
      <c r="B48" s="186"/>
      <c r="C48" s="16" t="b">
        <f t="shared" si="2"/>
        <v>0</v>
      </c>
      <c r="D48" s="16" t="b">
        <f t="shared" si="3"/>
        <v>0</v>
      </c>
      <c r="E48" s="16" t="b">
        <f t="shared" si="4"/>
        <v>0</v>
      </c>
      <c r="F48" s="189"/>
      <c r="G48" s="178"/>
      <c r="H48" s="23"/>
      <c r="I48" s="11"/>
      <c r="M48" s="10">
        <f>IF(MONTH('Employment Income'!R38)&gt;MONTH('Employment Income'!R37),'Employment Income'!R38, IF(MONTH('Employment Income'!BA38)&gt;MONTH('Employment Income'!BA37),'Employment Income'!BA38, IF('Employment Income'!R38&lt;'Employment Income'!BA38,'Employment Income'!R38,'Employment Income'!BA38)))</f>
        <v>0</v>
      </c>
      <c r="S48" s="31" t="s">
        <v>61</v>
      </c>
      <c r="T48" t="str">
        <f>IF(MONTH('Employment Income'!R37)=MONTH('Employment Income'!R38), "TRUE", "FALSE")</f>
        <v>TRUE</v>
      </c>
      <c r="U48">
        <f>MONTH('Employment Income'!R37)</f>
        <v>1</v>
      </c>
      <c r="V48">
        <f>IF(T48="TRUE", U48-1, U48)</f>
        <v>0</v>
      </c>
    </row>
    <row r="49" spans="1:20" x14ac:dyDescent="0.3">
      <c r="A49" s="174"/>
      <c r="B49" s="186"/>
      <c r="C49" s="16" t="b">
        <f t="shared" si="2"/>
        <v>0</v>
      </c>
      <c r="D49" s="16" t="b">
        <f t="shared" si="3"/>
        <v>0</v>
      </c>
      <c r="E49" s="16" t="b">
        <f t="shared" si="4"/>
        <v>0</v>
      </c>
      <c r="F49" s="189"/>
      <c r="G49" s="178"/>
      <c r="H49" s="23"/>
      <c r="I49" s="11"/>
      <c r="L49" s="31" t="s">
        <v>63</v>
      </c>
      <c r="M49" s="10">
        <f>IF(DAY('Employment Income'!R38)&gt;DAY('Employment Income'!BA38), 'Employment Income'!BA38, 'Employment Income'!R38)</f>
        <v>0</v>
      </c>
      <c r="S49" s="31" t="s">
        <v>28</v>
      </c>
      <c r="T49" s="10">
        <f>EDATE('Employment Income'!R37, -'Annualized Calcs'!V48)</f>
        <v>0</v>
      </c>
    </row>
    <row r="50" spans="1:20" x14ac:dyDescent="0.3">
      <c r="A50" s="174"/>
      <c r="B50" s="186"/>
      <c r="C50" s="16" t="b">
        <f t="shared" si="2"/>
        <v>0</v>
      </c>
      <c r="D50" s="16" t="b">
        <f t="shared" si="3"/>
        <v>0</v>
      </c>
      <c r="E50" s="16" t="b">
        <f t="shared" si="4"/>
        <v>0</v>
      </c>
      <c r="F50" s="189"/>
      <c r="G50" s="178"/>
      <c r="H50" s="23"/>
      <c r="I50" s="11"/>
      <c r="L50" s="31" t="s">
        <v>62</v>
      </c>
      <c r="M50" s="10">
        <f>IF('Employment Income'!BA38='Annualized Calcs'!M49, 'Employment Income'!BA37, 'Employment Income'!R37)</f>
        <v>0</v>
      </c>
    </row>
    <row r="51" spans="1:20" x14ac:dyDescent="0.3">
      <c r="A51" s="174"/>
      <c r="B51" s="186"/>
      <c r="C51" s="16" t="b">
        <f t="shared" si="2"/>
        <v>0</v>
      </c>
      <c r="D51" s="16" t="b">
        <f t="shared" si="3"/>
        <v>0</v>
      </c>
      <c r="E51" s="16" t="b">
        <f t="shared" si="4"/>
        <v>0</v>
      </c>
      <c r="F51" s="189"/>
      <c r="G51" s="178"/>
      <c r="H51" s="23"/>
      <c r="I51" s="11"/>
      <c r="K51" s="31" t="s">
        <v>61</v>
      </c>
      <c r="L51" t="b">
        <f>IF(MONTH(M50)=MONTH(M49), TRUE, FALSE)</f>
        <v>1</v>
      </c>
      <c r="N51">
        <f>MONTH(M50)</f>
        <v>1</v>
      </c>
      <c r="O51">
        <f>IF(L51=TRUE, N51-1, N51)</f>
        <v>0</v>
      </c>
    </row>
    <row r="52" spans="1:20" x14ac:dyDescent="0.3">
      <c r="A52" s="174"/>
      <c r="B52" s="186"/>
      <c r="C52" s="16" t="b">
        <f t="shared" si="2"/>
        <v>0</v>
      </c>
      <c r="D52" s="16" t="b">
        <f t="shared" si="3"/>
        <v>0</v>
      </c>
      <c r="E52" s="16" t="b">
        <f t="shared" si="4"/>
        <v>0</v>
      </c>
      <c r="F52" s="189"/>
      <c r="G52" s="178"/>
      <c r="H52" s="23"/>
      <c r="I52" s="11"/>
      <c r="K52" s="32" t="s">
        <v>28</v>
      </c>
      <c r="L52" s="10">
        <f>EDATE(M50, -O51)</f>
        <v>0</v>
      </c>
    </row>
    <row r="53" spans="1:20" x14ac:dyDescent="0.3">
      <c r="A53" s="174"/>
      <c r="B53" s="186"/>
      <c r="C53" s="16" t="b">
        <f t="shared" si="2"/>
        <v>0</v>
      </c>
      <c r="D53" s="16" t="b">
        <f t="shared" si="3"/>
        <v>0</v>
      </c>
      <c r="E53" s="16" t="b">
        <f t="shared" si="4"/>
        <v>0</v>
      </c>
      <c r="F53" s="189"/>
      <c r="G53" s="178"/>
      <c r="H53" s="23"/>
      <c r="I53" s="11"/>
    </row>
    <row r="54" spans="1:20" x14ac:dyDescent="0.3">
      <c r="A54" s="174"/>
      <c r="B54" s="186"/>
      <c r="C54" s="16" t="b">
        <f t="shared" si="2"/>
        <v>0</v>
      </c>
      <c r="D54" s="16" t="b">
        <f t="shared" si="3"/>
        <v>0</v>
      </c>
      <c r="E54" s="16" t="b">
        <f t="shared" si="4"/>
        <v>0</v>
      </c>
      <c r="F54" s="189"/>
      <c r="G54" s="178"/>
      <c r="H54" s="23"/>
      <c r="I54" s="11"/>
      <c r="P54" s="10"/>
    </row>
    <row r="55" spans="1:20" x14ac:dyDescent="0.3">
      <c r="A55" s="174"/>
      <c r="B55" s="186"/>
      <c r="C55" s="16" t="b">
        <f t="shared" si="2"/>
        <v>0</v>
      </c>
      <c r="D55" s="16" t="b">
        <f t="shared" si="3"/>
        <v>0</v>
      </c>
      <c r="E55" s="16" t="b">
        <f t="shared" si="4"/>
        <v>0</v>
      </c>
      <c r="F55" s="189"/>
      <c r="G55" s="178"/>
      <c r="H55" s="23"/>
      <c r="I55" s="11"/>
    </row>
    <row r="56" spans="1:20" x14ac:dyDescent="0.3">
      <c r="A56" s="174"/>
      <c r="B56" s="186"/>
      <c r="C56" s="16" t="b">
        <f t="shared" si="2"/>
        <v>0</v>
      </c>
      <c r="D56" s="16" t="b">
        <f t="shared" si="3"/>
        <v>0</v>
      </c>
      <c r="E56" s="16" t="b">
        <f t="shared" si="4"/>
        <v>0</v>
      </c>
      <c r="F56" s="189"/>
      <c r="G56" s="178"/>
      <c r="H56" s="23"/>
      <c r="I56" s="11"/>
    </row>
    <row r="57" spans="1:20" x14ac:dyDescent="0.3">
      <c r="A57" s="174"/>
      <c r="B57" s="186"/>
      <c r="C57" s="16" t="b">
        <f t="shared" si="2"/>
        <v>0</v>
      </c>
      <c r="D57" s="16" t="b">
        <f t="shared" si="3"/>
        <v>0</v>
      </c>
      <c r="E57" s="16" t="b">
        <f t="shared" si="4"/>
        <v>0</v>
      </c>
      <c r="F57" s="189"/>
      <c r="G57" s="178"/>
      <c r="H57" s="23"/>
      <c r="I57" s="11"/>
    </row>
    <row r="58" spans="1:20" x14ac:dyDescent="0.3">
      <c r="A58" s="174"/>
      <c r="B58" s="186"/>
      <c r="C58" s="16" t="b">
        <f t="shared" si="2"/>
        <v>0</v>
      </c>
      <c r="D58" s="16" t="b">
        <f t="shared" si="3"/>
        <v>0</v>
      </c>
      <c r="E58" s="16" t="b">
        <f t="shared" si="4"/>
        <v>0</v>
      </c>
      <c r="F58" s="189"/>
      <c r="G58" s="178"/>
      <c r="H58" s="23"/>
      <c r="I58" s="11"/>
    </row>
    <row r="59" spans="1:20" x14ac:dyDescent="0.3">
      <c r="A59" s="174"/>
      <c r="B59" s="186"/>
      <c r="C59" s="16" t="b">
        <f t="shared" si="2"/>
        <v>0</v>
      </c>
      <c r="D59" s="16" t="b">
        <f t="shared" si="3"/>
        <v>0</v>
      </c>
      <c r="E59" s="16" t="b">
        <f t="shared" si="4"/>
        <v>0</v>
      </c>
      <c r="F59" s="189"/>
      <c r="G59" s="178"/>
      <c r="H59" s="23"/>
      <c r="I59" s="11"/>
    </row>
    <row r="60" spans="1:20" x14ac:dyDescent="0.3">
      <c r="A60" s="174"/>
      <c r="B60" s="186"/>
      <c r="C60" s="16" t="b">
        <f t="shared" si="2"/>
        <v>0</v>
      </c>
      <c r="D60" s="16" t="b">
        <f t="shared" si="3"/>
        <v>0</v>
      </c>
      <c r="E60" s="16" t="b">
        <f t="shared" si="4"/>
        <v>0</v>
      </c>
      <c r="F60" s="189"/>
      <c r="G60" s="178"/>
      <c r="H60" s="23"/>
      <c r="I60" s="11"/>
    </row>
    <row r="61" spans="1:20" x14ac:dyDescent="0.3">
      <c r="A61" s="174"/>
      <c r="B61" s="186"/>
      <c r="C61" s="16" t="b">
        <f t="shared" si="2"/>
        <v>0</v>
      </c>
      <c r="D61" s="16" t="b">
        <f t="shared" si="3"/>
        <v>0</v>
      </c>
      <c r="E61" s="16" t="b">
        <f t="shared" si="4"/>
        <v>0</v>
      </c>
      <c r="F61" s="189"/>
      <c r="G61" s="178"/>
      <c r="H61" s="23"/>
      <c r="I61" s="11"/>
    </row>
    <row r="62" spans="1:20" x14ac:dyDescent="0.3">
      <c r="A62" s="174"/>
      <c r="B62" s="186"/>
      <c r="C62" s="16" t="b">
        <f t="shared" si="2"/>
        <v>0</v>
      </c>
      <c r="D62" s="16" t="b">
        <f t="shared" si="3"/>
        <v>0</v>
      </c>
      <c r="E62" s="16" t="b">
        <f t="shared" si="4"/>
        <v>0</v>
      </c>
      <c r="F62" s="189"/>
      <c r="G62" s="178"/>
      <c r="H62" s="23"/>
      <c r="I62" s="11"/>
    </row>
    <row r="63" spans="1:20" ht="15" thickBot="1" x14ac:dyDescent="0.35">
      <c r="A63" s="174"/>
      <c r="B63" s="187"/>
      <c r="C63" s="24"/>
      <c r="D63" s="24"/>
      <c r="E63" s="24"/>
      <c r="F63" s="190"/>
      <c r="G63" s="178"/>
      <c r="H63" s="23"/>
      <c r="I63" s="11"/>
    </row>
    <row r="65" spans="1:24" x14ac:dyDescent="0.3">
      <c r="A65" s="173" t="s">
        <v>67</v>
      </c>
      <c r="B65" s="173"/>
      <c r="C65" s="173"/>
      <c r="D65" s="173"/>
      <c r="E65" s="173"/>
      <c r="F65" s="173"/>
      <c r="G65" s="173"/>
      <c r="M65" s="27" t="s">
        <v>56</v>
      </c>
      <c r="O65" s="27" t="s">
        <v>52</v>
      </c>
    </row>
    <row r="66" spans="1:24" ht="15" thickBot="1" x14ac:dyDescent="0.35">
      <c r="A66" s="173"/>
      <c r="B66" s="173"/>
      <c r="C66" s="173"/>
      <c r="D66" s="173"/>
      <c r="E66" s="173"/>
      <c r="F66" s="173"/>
      <c r="G66" s="173"/>
      <c r="M66" s="10">
        <f>IF(DAY('Employment Income'!R58)&lt;DAY('Employment Income'!BA58), 'Employment Income'!R58, 'Employment Income'!BA58)</f>
        <v>0</v>
      </c>
      <c r="N66">
        <f>IF(MONTH('Employment Income'!R85)&gt;MONTH('Employment Income'!R84),MONTH('Employment Income'!R84), IF(MONTH('Employment Income'!BA85)&gt;MONTH('Employment Income'!BA84),MONTH('Employment Income'!BA84), IF(DAY('Employment Income'!R85)&lt;DAY('Employment Income'!BA85),MONTH('Employment Income'!R84)-1,MONTH('Employment Income'!BA84)-1)))</f>
        <v>0</v>
      </c>
      <c r="O66" s="10">
        <f>'Employment Income'!BA57-1</f>
        <v>-1</v>
      </c>
    </row>
    <row r="67" spans="1:24" ht="53.4" thickBot="1" x14ac:dyDescent="0.35">
      <c r="A67" s="174"/>
      <c r="B67" s="175" t="s">
        <v>25</v>
      </c>
      <c r="C67" s="176"/>
      <c r="D67" s="176"/>
      <c r="E67" s="176"/>
      <c r="F67" s="177"/>
      <c r="G67" s="178"/>
      <c r="I67" s="1" t="s">
        <v>26</v>
      </c>
      <c r="J67" s="2"/>
      <c r="K67" s="1" t="s">
        <v>27</v>
      </c>
      <c r="L67" s="3"/>
      <c r="M67" s="4" t="s">
        <v>28</v>
      </c>
      <c r="O67" s="30" t="s">
        <v>29</v>
      </c>
    </row>
    <row r="68" spans="1:24" ht="15" thickBot="1" x14ac:dyDescent="0.35">
      <c r="A68" s="174"/>
      <c r="B68" s="5"/>
      <c r="C68" s="6" t="s">
        <v>30</v>
      </c>
      <c r="D68" s="179">
        <f>IF('Employment Income'!W53="Semi-Monthly", "Monthly", 'Employment Income'!W53)</f>
        <v>0</v>
      </c>
      <c r="E68" s="179"/>
      <c r="F68" s="7"/>
      <c r="G68" s="178"/>
      <c r="H68" s="8"/>
      <c r="I68" s="9">
        <f>'Employment Income'!R58-'Employment Income'!R57</f>
        <v>0</v>
      </c>
      <c r="K68" s="28">
        <f t="array" aca="1" ref="K68" ca="1">MIN(IF((YEAR(C73:E94)='Employment Income'!AY6),C73:E94))</f>
        <v>0</v>
      </c>
      <c r="M68" s="10">
        <f ca="1">IF('Employment Income'!W53="Semi-Monthly", L84, IF('Employment Income'!W53="Monthly", 'Annualized Calcs'!T81, K68-I68))</f>
        <v>0</v>
      </c>
      <c r="O68" s="10">
        <f>IF(D68="Weekly", 'Employment Income'!R57+6, IF(D68="Bi-Weekly", 'Employment Income'!R57+13, IF('Employment Income'!W53="Monthly",'Employment Income'!R57+30, IF('Employment Income'!W53="Semi-Monthly", 'Employment Income'!R57+15, 0))))</f>
        <v>0</v>
      </c>
    </row>
    <row r="69" spans="1:24" ht="15" thickBot="1" x14ac:dyDescent="0.35">
      <c r="A69" s="174"/>
      <c r="B69" s="5"/>
      <c r="C69" s="6" t="s">
        <v>31</v>
      </c>
      <c r="D69" s="180">
        <f>IF('Employment Income'!W53="Semi-Monthly", M80, 'Employment Income'!R58)</f>
        <v>0</v>
      </c>
      <c r="E69" s="180"/>
      <c r="F69" s="7"/>
      <c r="G69" s="178"/>
      <c r="H69" s="11"/>
      <c r="I69" s="11"/>
    </row>
    <row r="70" spans="1:24" ht="15" thickBot="1" x14ac:dyDescent="0.35">
      <c r="A70" s="174"/>
      <c r="B70" s="181"/>
      <c r="C70" s="182"/>
      <c r="D70" s="182"/>
      <c r="E70" s="182"/>
      <c r="F70" s="183"/>
      <c r="G70" s="178"/>
      <c r="H70" s="11"/>
      <c r="I70" s="11"/>
    </row>
    <row r="71" spans="1:24" ht="18" thickBot="1" x14ac:dyDescent="0.35">
      <c r="A71" s="174"/>
      <c r="B71" s="12"/>
      <c r="C71" s="184" t="s">
        <v>32</v>
      </c>
      <c r="D71" s="184"/>
      <c r="E71" s="184"/>
      <c r="F71" s="13"/>
      <c r="G71" s="178"/>
      <c r="H71" s="14"/>
      <c r="I71" s="11"/>
    </row>
    <row r="72" spans="1:24" x14ac:dyDescent="0.3">
      <c r="A72" s="174"/>
      <c r="B72" s="185"/>
      <c r="C72" s="15"/>
      <c r="D72" s="15"/>
      <c r="E72" s="15"/>
      <c r="F72" s="188"/>
      <c r="G72" s="178"/>
      <c r="H72" s="11"/>
      <c r="I72" s="11"/>
    </row>
    <row r="73" spans="1:24" x14ac:dyDescent="0.3">
      <c r="A73" s="174"/>
      <c r="B73" s="186"/>
      <c r="C73" s="16" t="b">
        <f>IF($D$36="Weekly",D69-7,IF($D$36="Bi-Weekly",D69-14,IF($D$36="Monthly",D69-30.5)))</f>
        <v>0</v>
      </c>
      <c r="D73" s="16" t="b">
        <f>IF($D$36="Weekly",C94-7,IF($D$36="Bi-Weekly",C94-14,IF($D$36="Monthly",C94-30.5)))</f>
        <v>0</v>
      </c>
      <c r="E73" s="16" t="b">
        <f>IF($D$36="Weekly",D94-7,IF($D$36="Bi-Weekly",D94-14,IF($D$36="Monthly",D94-30.5)))</f>
        <v>0</v>
      </c>
      <c r="F73" s="189"/>
      <c r="G73" s="178"/>
      <c r="H73" s="11"/>
      <c r="I73" s="163" t="s">
        <v>4</v>
      </c>
      <c r="J73" s="164"/>
      <c r="K73" s="165">
        <f>'Employment Income'!AJ58</f>
        <v>0</v>
      </c>
      <c r="L73" s="166"/>
      <c r="M73" s="167" t="s">
        <v>23</v>
      </c>
      <c r="N73" s="168"/>
      <c r="O73" s="17">
        <f ca="1">IF('Employment Income'!BA51&gt;M68, 'Employment Income'!BA51, M68)</f>
        <v>0</v>
      </c>
      <c r="P73" s="167" t="s">
        <v>33</v>
      </c>
      <c r="Q73" s="168"/>
      <c r="R73" s="17">
        <f>O68</f>
        <v>0</v>
      </c>
      <c r="S73" s="18"/>
      <c r="T73" s="19"/>
      <c r="U73" s="20" t="s">
        <v>34</v>
      </c>
      <c r="V73" s="20" t="s">
        <v>35</v>
      </c>
      <c r="W73" s="20" t="s">
        <v>36</v>
      </c>
      <c r="X73" s="20" t="s">
        <v>37</v>
      </c>
    </row>
    <row r="74" spans="1:24" x14ac:dyDescent="0.3">
      <c r="A74" s="174"/>
      <c r="B74" s="186"/>
      <c r="C74" s="16" t="b">
        <f>IF($D$36="Weekly",C73-7,IF($D$36="Bi-Weekly",C73-14,IF($D$36="Monthly",C73-30.5)))</f>
        <v>0</v>
      </c>
      <c r="D74" s="16" t="b">
        <f>IF($D$36="Weekly",D73-7,IF($D$36="Bi-Weekly",D73-14,IF($D$36="Monthly",D73-30.5)))</f>
        <v>0</v>
      </c>
      <c r="E74" s="16" t="b">
        <f>IF($D$36="Weekly",E73-7,IF($D$36="Bi-Weekly",E73-14,IF($D$36="Monthly",E73-30.5)))</f>
        <v>0</v>
      </c>
      <c r="F74" s="189"/>
      <c r="G74" s="178"/>
      <c r="H74" s="11"/>
      <c r="I74" s="169" t="s">
        <v>38</v>
      </c>
      <c r="J74" s="170"/>
      <c r="K74" s="171">
        <f ca="1">IF(O73&gt;=R73,0,IF(OR(O73="",R73=""),0,K73/(R73-O73+1)*X74))</f>
        <v>0</v>
      </c>
      <c r="L74" s="172"/>
      <c r="M74" s="21"/>
      <c r="N74" s="21"/>
      <c r="O74" s="21"/>
      <c r="P74" s="21"/>
      <c r="Q74" s="21"/>
      <c r="R74" s="21"/>
      <c r="S74" s="22"/>
      <c r="T74" s="19"/>
      <c r="U74" s="20">
        <f ca="1">IF(M68="","",IF(ISERROR(YEAR(M68)),"",YEAR(M68)))</f>
        <v>1900</v>
      </c>
      <c r="V74" s="20" t="str">
        <f ca="1">"1/1/"&amp;U74</f>
        <v>1/1/1900</v>
      </c>
      <c r="W74" s="20" t="str">
        <f ca="1">"12/31/"&amp;U74</f>
        <v>12/31/1900</v>
      </c>
      <c r="X74" s="20">
        <v>365</v>
      </c>
    </row>
    <row r="75" spans="1:24" x14ac:dyDescent="0.3">
      <c r="A75" s="174"/>
      <c r="B75" s="186"/>
      <c r="C75" s="16" t="b">
        <f t="shared" ref="C75:C94" si="5">IF($D$36="Weekly",C74-7,IF($D$36="Bi-Weekly",C74-14,IF($D$36="Monthly",C74-30.5)))</f>
        <v>0</v>
      </c>
      <c r="D75" s="16" t="b">
        <f t="shared" ref="D75:D94" si="6">IF($D$36="Weekly",D74-7,IF($D$36="Bi-Weekly",D74-14,IF($D$36="Monthly",D74-30.5)))</f>
        <v>0</v>
      </c>
      <c r="E75" s="16" t="b">
        <f t="shared" ref="E75:E94" si="7">IF($D$36="Weekly",E74-7,IF($D$36="Bi-Weekly",E74-14,IF($D$36="Monthly",E74-30.5)))</f>
        <v>0</v>
      </c>
      <c r="F75" s="189"/>
      <c r="G75" s="178"/>
      <c r="H75" s="23"/>
      <c r="I75" s="11"/>
    </row>
    <row r="76" spans="1:24" x14ac:dyDescent="0.3">
      <c r="A76" s="174"/>
      <c r="B76" s="186"/>
      <c r="C76" s="16" t="b">
        <f t="shared" si="5"/>
        <v>0</v>
      </c>
      <c r="D76" s="16" t="b">
        <f t="shared" si="6"/>
        <v>0</v>
      </c>
      <c r="E76" s="16" t="b">
        <f t="shared" si="7"/>
        <v>0</v>
      </c>
      <c r="F76" s="189"/>
      <c r="G76" s="178"/>
      <c r="H76" s="23"/>
      <c r="I76" s="11"/>
      <c r="R76" s="29"/>
    </row>
    <row r="77" spans="1:24" x14ac:dyDescent="0.3">
      <c r="A77" s="174"/>
      <c r="B77" s="186"/>
      <c r="C77" s="16" t="b">
        <f t="shared" si="5"/>
        <v>0</v>
      </c>
      <c r="D77" s="16" t="b">
        <f t="shared" si="6"/>
        <v>0</v>
      </c>
      <c r="E77" s="16" t="b">
        <f t="shared" si="7"/>
        <v>0</v>
      </c>
      <c r="F77" s="189"/>
      <c r="G77" s="178"/>
      <c r="H77" s="23"/>
      <c r="I77" s="11"/>
      <c r="S77" s="29"/>
    </row>
    <row r="78" spans="1:24" x14ac:dyDescent="0.3">
      <c r="A78" s="174"/>
      <c r="B78" s="186"/>
      <c r="C78" s="16" t="b">
        <f t="shared" si="5"/>
        <v>0</v>
      </c>
      <c r="D78" s="16" t="b">
        <f t="shared" si="6"/>
        <v>0</v>
      </c>
      <c r="E78" s="16" t="b">
        <f t="shared" si="7"/>
        <v>0</v>
      </c>
      <c r="F78" s="189"/>
      <c r="G78" s="178"/>
      <c r="H78" s="23"/>
      <c r="I78" s="11"/>
      <c r="T78" s="29"/>
    </row>
    <row r="79" spans="1:24" x14ac:dyDescent="0.3">
      <c r="A79" s="174"/>
      <c r="B79" s="186"/>
      <c r="C79" s="16" t="b">
        <f t="shared" si="5"/>
        <v>0</v>
      </c>
      <c r="D79" s="16" t="b">
        <f t="shared" si="6"/>
        <v>0</v>
      </c>
      <c r="E79" s="16" t="b">
        <f t="shared" si="7"/>
        <v>0</v>
      </c>
      <c r="F79" s="189"/>
      <c r="G79" s="178"/>
      <c r="H79" s="23"/>
      <c r="I79" s="11"/>
      <c r="M79" t="s">
        <v>51</v>
      </c>
      <c r="S79" t="s">
        <v>64</v>
      </c>
    </row>
    <row r="80" spans="1:24" x14ac:dyDescent="0.3">
      <c r="A80" s="174"/>
      <c r="B80" s="186"/>
      <c r="C80" s="16" t="b">
        <f t="shared" si="5"/>
        <v>0</v>
      </c>
      <c r="D80" s="16" t="b">
        <f t="shared" si="6"/>
        <v>0</v>
      </c>
      <c r="E80" s="16" t="b">
        <f t="shared" si="7"/>
        <v>0</v>
      </c>
      <c r="F80" s="189"/>
      <c r="G80" s="178"/>
      <c r="H80" s="23"/>
      <c r="I80" s="11"/>
      <c r="M80" s="10">
        <f>IF(MONTH('Employment Income'!R58)&gt;MONTH('Employment Income'!R57),'Employment Income'!R58, IF(MONTH('Employment Income'!BA58)&gt;MONTH('Employment Income'!BA57),'Employment Income'!BA58, IF('Employment Income'!R58&lt;'Employment Income'!BA58,'Employment Income'!R58,'Employment Income'!BA58)))</f>
        <v>0</v>
      </c>
      <c r="S80" s="31" t="s">
        <v>61</v>
      </c>
      <c r="T80" t="str">
        <f>IF(MONTH('Employment Income'!R57)=MONTH('Employment Income'!R58), "TRUE", "FALSE")</f>
        <v>TRUE</v>
      </c>
      <c r="U80">
        <f>MONTH('Employment Income'!R57)</f>
        <v>1</v>
      </c>
      <c r="V80">
        <f>IF(T80="TRUE", U80-1, U80)</f>
        <v>0</v>
      </c>
    </row>
    <row r="81" spans="1:20" x14ac:dyDescent="0.3">
      <c r="A81" s="174"/>
      <c r="B81" s="186"/>
      <c r="C81" s="16" t="b">
        <f t="shared" si="5"/>
        <v>0</v>
      </c>
      <c r="D81" s="16" t="b">
        <f t="shared" si="6"/>
        <v>0</v>
      </c>
      <c r="E81" s="16" t="b">
        <f t="shared" si="7"/>
        <v>0</v>
      </c>
      <c r="F81" s="189"/>
      <c r="G81" s="178"/>
      <c r="H81" s="23"/>
      <c r="I81" s="11"/>
      <c r="L81" s="31" t="s">
        <v>63</v>
      </c>
      <c r="M81" s="10">
        <f>IF(DAY('Employment Income'!R58)&gt;DAY('Employment Income'!BA58), 'Employment Income'!BA58, 'Employment Income'!R58)</f>
        <v>0</v>
      </c>
      <c r="S81" s="31" t="s">
        <v>28</v>
      </c>
      <c r="T81" s="10">
        <f>EDATE('Employment Income'!R57, -'Annualized Calcs'!V80)</f>
        <v>0</v>
      </c>
    </row>
    <row r="82" spans="1:20" x14ac:dyDescent="0.3">
      <c r="A82" s="174"/>
      <c r="B82" s="186"/>
      <c r="C82" s="16" t="b">
        <f t="shared" si="5"/>
        <v>0</v>
      </c>
      <c r="D82" s="16" t="b">
        <f t="shared" si="6"/>
        <v>0</v>
      </c>
      <c r="E82" s="16" t="b">
        <f t="shared" si="7"/>
        <v>0</v>
      </c>
      <c r="F82" s="189"/>
      <c r="G82" s="178"/>
      <c r="H82" s="23"/>
      <c r="I82" s="11"/>
      <c r="L82" s="31" t="s">
        <v>62</v>
      </c>
      <c r="M82" s="10">
        <f>IF('Employment Income'!BA58='Annualized Calcs'!M81, 'Employment Income'!BA57, 'Employment Income'!R57)</f>
        <v>0</v>
      </c>
    </row>
    <row r="83" spans="1:20" x14ac:dyDescent="0.3">
      <c r="A83" s="174"/>
      <c r="B83" s="186"/>
      <c r="C83" s="16" t="b">
        <f t="shared" si="5"/>
        <v>0</v>
      </c>
      <c r="D83" s="16" t="b">
        <f t="shared" si="6"/>
        <v>0</v>
      </c>
      <c r="E83" s="16" t="b">
        <f t="shared" si="7"/>
        <v>0</v>
      </c>
      <c r="F83" s="189"/>
      <c r="G83" s="178"/>
      <c r="H83" s="23"/>
      <c r="I83" s="11"/>
      <c r="K83" s="31" t="s">
        <v>61</v>
      </c>
      <c r="L83" t="b">
        <f>IF(MONTH(M82)=MONTH(M81), TRUE, FALSE)</f>
        <v>1</v>
      </c>
      <c r="N83">
        <f>MONTH(M82)</f>
        <v>1</v>
      </c>
      <c r="O83">
        <f>IF(L83=TRUE, N83-1, N83)</f>
        <v>0</v>
      </c>
    </row>
    <row r="84" spans="1:20" x14ac:dyDescent="0.3">
      <c r="A84" s="174"/>
      <c r="B84" s="186"/>
      <c r="C84" s="16" t="b">
        <f t="shared" si="5"/>
        <v>0</v>
      </c>
      <c r="D84" s="16" t="b">
        <f t="shared" si="6"/>
        <v>0</v>
      </c>
      <c r="E84" s="16" t="b">
        <f t="shared" si="7"/>
        <v>0</v>
      </c>
      <c r="F84" s="189"/>
      <c r="G84" s="178"/>
      <c r="H84" s="23"/>
      <c r="I84" s="11"/>
      <c r="K84" s="32" t="s">
        <v>28</v>
      </c>
      <c r="L84" s="10">
        <f>EDATE(M82, -O83)</f>
        <v>0</v>
      </c>
    </row>
    <row r="85" spans="1:20" x14ac:dyDescent="0.3">
      <c r="A85" s="174"/>
      <c r="B85" s="186"/>
      <c r="C85" s="16" t="b">
        <f t="shared" si="5"/>
        <v>0</v>
      </c>
      <c r="D85" s="16" t="b">
        <f t="shared" si="6"/>
        <v>0</v>
      </c>
      <c r="E85" s="16" t="b">
        <f t="shared" si="7"/>
        <v>0</v>
      </c>
      <c r="F85" s="189"/>
      <c r="G85" s="178"/>
      <c r="H85" s="23"/>
      <c r="I85" s="11"/>
    </row>
    <row r="86" spans="1:20" x14ac:dyDescent="0.3">
      <c r="A86" s="174"/>
      <c r="B86" s="186"/>
      <c r="C86" s="16" t="b">
        <f t="shared" si="5"/>
        <v>0</v>
      </c>
      <c r="D86" s="16" t="b">
        <f t="shared" si="6"/>
        <v>0</v>
      </c>
      <c r="E86" s="16" t="b">
        <f t="shared" si="7"/>
        <v>0</v>
      </c>
      <c r="F86" s="189"/>
      <c r="G86" s="178"/>
      <c r="H86" s="23"/>
      <c r="I86" s="11"/>
      <c r="P86" s="10"/>
    </row>
    <row r="87" spans="1:20" x14ac:dyDescent="0.3">
      <c r="A87" s="174"/>
      <c r="B87" s="186"/>
      <c r="C87" s="16" t="b">
        <f t="shared" si="5"/>
        <v>0</v>
      </c>
      <c r="D87" s="16" t="b">
        <f t="shared" si="6"/>
        <v>0</v>
      </c>
      <c r="E87" s="16" t="b">
        <f t="shared" si="7"/>
        <v>0</v>
      </c>
      <c r="F87" s="189"/>
      <c r="G87" s="178"/>
      <c r="H87" s="23"/>
      <c r="I87" s="11"/>
    </row>
    <row r="88" spans="1:20" x14ac:dyDescent="0.3">
      <c r="A88" s="174"/>
      <c r="B88" s="186"/>
      <c r="C88" s="16" t="b">
        <f t="shared" si="5"/>
        <v>0</v>
      </c>
      <c r="D88" s="16" t="b">
        <f t="shared" si="6"/>
        <v>0</v>
      </c>
      <c r="E88" s="16" t="b">
        <f t="shared" si="7"/>
        <v>0</v>
      </c>
      <c r="F88" s="189"/>
      <c r="G88" s="178"/>
      <c r="H88" s="23"/>
      <c r="I88" s="11"/>
    </row>
    <row r="89" spans="1:20" x14ac:dyDescent="0.3">
      <c r="A89" s="174"/>
      <c r="B89" s="186"/>
      <c r="C89" s="16" t="b">
        <f t="shared" si="5"/>
        <v>0</v>
      </c>
      <c r="D89" s="16" t="b">
        <f t="shared" si="6"/>
        <v>0</v>
      </c>
      <c r="E89" s="16" t="b">
        <f t="shared" si="7"/>
        <v>0</v>
      </c>
      <c r="F89" s="189"/>
      <c r="G89" s="178"/>
      <c r="H89" s="23"/>
      <c r="I89" s="11"/>
    </row>
    <row r="90" spans="1:20" x14ac:dyDescent="0.3">
      <c r="A90" s="174"/>
      <c r="B90" s="186"/>
      <c r="C90" s="16" t="b">
        <f t="shared" si="5"/>
        <v>0</v>
      </c>
      <c r="D90" s="16" t="b">
        <f t="shared" si="6"/>
        <v>0</v>
      </c>
      <c r="E90" s="16" t="b">
        <f t="shared" si="7"/>
        <v>0</v>
      </c>
      <c r="F90" s="189"/>
      <c r="G90" s="178"/>
      <c r="H90" s="23"/>
      <c r="I90" s="11"/>
    </row>
    <row r="91" spans="1:20" x14ac:dyDescent="0.3">
      <c r="A91" s="174"/>
      <c r="B91" s="186"/>
      <c r="C91" s="16" t="b">
        <f t="shared" si="5"/>
        <v>0</v>
      </c>
      <c r="D91" s="16" t="b">
        <f t="shared" si="6"/>
        <v>0</v>
      </c>
      <c r="E91" s="16" t="b">
        <f t="shared" si="7"/>
        <v>0</v>
      </c>
      <c r="F91" s="189"/>
      <c r="G91" s="178"/>
      <c r="H91" s="23"/>
      <c r="I91" s="11"/>
    </row>
    <row r="92" spans="1:20" x14ac:dyDescent="0.3">
      <c r="A92" s="174"/>
      <c r="B92" s="186"/>
      <c r="C92" s="16" t="b">
        <f t="shared" si="5"/>
        <v>0</v>
      </c>
      <c r="D92" s="16" t="b">
        <f t="shared" si="6"/>
        <v>0</v>
      </c>
      <c r="E92" s="16" t="b">
        <f t="shared" si="7"/>
        <v>0</v>
      </c>
      <c r="F92" s="189"/>
      <c r="G92" s="178"/>
      <c r="H92" s="23"/>
      <c r="I92" s="11"/>
    </row>
    <row r="93" spans="1:20" x14ac:dyDescent="0.3">
      <c r="A93" s="174"/>
      <c r="B93" s="186"/>
      <c r="C93" s="16" t="b">
        <f t="shared" si="5"/>
        <v>0</v>
      </c>
      <c r="D93" s="16" t="b">
        <f t="shared" si="6"/>
        <v>0</v>
      </c>
      <c r="E93" s="16" t="b">
        <f t="shared" si="7"/>
        <v>0</v>
      </c>
      <c r="F93" s="189"/>
      <c r="G93" s="178"/>
      <c r="H93" s="23"/>
      <c r="I93" s="11"/>
    </row>
    <row r="94" spans="1:20" x14ac:dyDescent="0.3">
      <c r="A94" s="174"/>
      <c r="B94" s="186"/>
      <c r="C94" s="16" t="b">
        <f t="shared" si="5"/>
        <v>0</v>
      </c>
      <c r="D94" s="16" t="b">
        <f t="shared" si="6"/>
        <v>0</v>
      </c>
      <c r="E94" s="16" t="b">
        <f t="shared" si="7"/>
        <v>0</v>
      </c>
      <c r="F94" s="189"/>
      <c r="G94" s="178"/>
      <c r="H94" s="23"/>
      <c r="I94" s="11"/>
    </row>
    <row r="95" spans="1:20" ht="15" thickBot="1" x14ac:dyDescent="0.35">
      <c r="A95" s="174"/>
      <c r="B95" s="187"/>
      <c r="C95" s="24"/>
      <c r="D95" s="24"/>
      <c r="E95" s="24"/>
      <c r="F95" s="190"/>
      <c r="G95" s="178"/>
      <c r="H95" s="23"/>
      <c r="I95" s="11"/>
    </row>
  </sheetData>
  <mergeCells count="48">
    <mergeCell ref="I41:J41"/>
    <mergeCell ref="K41:L41"/>
    <mergeCell ref="M41:N41"/>
    <mergeCell ref="P41:Q41"/>
    <mergeCell ref="I42:J42"/>
    <mergeCell ref="K42:L42"/>
    <mergeCell ref="A33:G34"/>
    <mergeCell ref="A35:A63"/>
    <mergeCell ref="B35:F35"/>
    <mergeCell ref="G35:G63"/>
    <mergeCell ref="D36:E36"/>
    <mergeCell ref="D37:E37"/>
    <mergeCell ref="B38:F38"/>
    <mergeCell ref="C39:E39"/>
    <mergeCell ref="B40:B63"/>
    <mergeCell ref="F40:F63"/>
    <mergeCell ref="I9:J9"/>
    <mergeCell ref="K9:L9"/>
    <mergeCell ref="M9:N9"/>
    <mergeCell ref="P9:Q9"/>
    <mergeCell ref="I10:J10"/>
    <mergeCell ref="K10:L10"/>
    <mergeCell ref="A1:G2"/>
    <mergeCell ref="A3:A31"/>
    <mergeCell ref="B3:F3"/>
    <mergeCell ref="G3:G31"/>
    <mergeCell ref="D4:E4"/>
    <mergeCell ref="D5:E5"/>
    <mergeCell ref="B6:F6"/>
    <mergeCell ref="C7:E7"/>
    <mergeCell ref="B8:B31"/>
    <mergeCell ref="F8:F31"/>
    <mergeCell ref="A65:G66"/>
    <mergeCell ref="A67:A95"/>
    <mergeCell ref="B67:F67"/>
    <mergeCell ref="G67:G95"/>
    <mergeCell ref="D68:E68"/>
    <mergeCell ref="D69:E69"/>
    <mergeCell ref="B70:F70"/>
    <mergeCell ref="C71:E71"/>
    <mergeCell ref="B72:B95"/>
    <mergeCell ref="F72:F95"/>
    <mergeCell ref="I73:J73"/>
    <mergeCell ref="K73:L73"/>
    <mergeCell ref="M73:N73"/>
    <mergeCell ref="P73:Q73"/>
    <mergeCell ref="I74:J74"/>
    <mergeCell ref="K74:L74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D1:DD99"/>
  <sheetViews>
    <sheetView showGridLines="0" tabSelected="1" showRuler="0" topLeftCell="B1" zoomScaleNormal="100" zoomScaleSheetLayoutView="100" workbookViewId="0">
      <selection activeCell="R11" sqref="R11:AI11"/>
    </sheetView>
  </sheetViews>
  <sheetFormatPr defaultColWidth="1.6640625" defaultRowHeight="15" customHeight="1" x14ac:dyDescent="0.3"/>
  <cols>
    <col min="1" max="35" width="1.6640625" customWidth="1"/>
    <col min="36" max="36" width="2.33203125" customWidth="1"/>
    <col min="37" max="70" width="1.6640625" customWidth="1"/>
    <col min="71" max="71" width="2.33203125" customWidth="1"/>
    <col min="72" max="90" width="1.6640625" customWidth="1"/>
    <col min="91" max="91" width="8.44140625" hidden="1" customWidth="1"/>
    <col min="92" max="97" width="1.6640625" hidden="1" customWidth="1"/>
    <col min="98" max="98" width="11.33203125" hidden="1" customWidth="1"/>
    <col min="99" max="108" width="1.6640625" hidden="1" customWidth="1"/>
    <col min="109" max="135" width="1.6640625" customWidth="1"/>
  </cols>
  <sheetData>
    <row r="1" spans="4:98" ht="15" customHeight="1" thickBot="1" x14ac:dyDescent="0.35"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9"/>
      <c r="CT1" t="s">
        <v>0</v>
      </c>
    </row>
    <row r="2" spans="4:98" ht="8.25" customHeight="1" x14ac:dyDescent="0.3">
      <c r="D2" s="25"/>
      <c r="CD2" s="26"/>
    </row>
    <row r="3" spans="4:98" ht="24" thickBot="1" x14ac:dyDescent="0.5">
      <c r="D3" s="25"/>
      <c r="E3" s="153" t="s">
        <v>65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53"/>
      <c r="AP3" s="153"/>
      <c r="AQ3" s="153"/>
      <c r="AR3" s="153"/>
      <c r="AS3" s="153"/>
      <c r="AT3" s="153"/>
      <c r="AU3" s="153"/>
      <c r="AV3" s="153"/>
      <c r="AW3" s="153"/>
      <c r="AX3" s="153"/>
      <c r="AY3" s="153"/>
      <c r="AZ3" s="153"/>
      <c r="BA3" s="153"/>
      <c r="BB3" s="153"/>
      <c r="BC3" s="153"/>
      <c r="BD3" s="153"/>
      <c r="BE3" s="153"/>
      <c r="BF3" s="153"/>
      <c r="BG3" s="153"/>
      <c r="BH3" s="153"/>
      <c r="BI3" s="153"/>
      <c r="BJ3" s="153"/>
      <c r="BK3" s="153"/>
      <c r="BL3" s="153"/>
      <c r="BM3" s="153"/>
      <c r="BN3" s="153"/>
      <c r="BO3" s="153"/>
      <c r="BP3" s="153"/>
      <c r="BQ3" s="153"/>
      <c r="BR3" s="153"/>
      <c r="BS3" s="153"/>
      <c r="BT3" s="153"/>
      <c r="BU3" s="153"/>
      <c r="BV3" s="153"/>
      <c r="BW3" s="153"/>
      <c r="BX3" s="153"/>
      <c r="BY3" s="153"/>
      <c r="BZ3" s="153"/>
      <c r="CA3" s="153"/>
      <c r="CB3" s="153"/>
      <c r="CC3" s="153"/>
      <c r="CD3" s="26"/>
    </row>
    <row r="4" spans="4:98" ht="19.95" customHeight="1" x14ac:dyDescent="0.45">
      <c r="D4" s="25"/>
      <c r="E4" s="86"/>
      <c r="F4" s="86"/>
      <c r="G4" s="154" t="s">
        <v>43</v>
      </c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  <c r="AA4" s="154"/>
      <c r="AB4" s="154"/>
      <c r="AC4" s="154"/>
      <c r="AD4" s="154"/>
      <c r="AE4" s="154"/>
      <c r="AF4" s="154"/>
      <c r="AG4" s="154"/>
      <c r="AH4" s="154"/>
      <c r="AI4" s="154"/>
      <c r="AJ4" s="154"/>
      <c r="AK4" s="154"/>
      <c r="AL4" s="154"/>
      <c r="AM4" s="154"/>
      <c r="AN4" s="154"/>
      <c r="AO4" s="154"/>
      <c r="AP4" s="154"/>
      <c r="AQ4" s="154"/>
      <c r="AR4" s="154"/>
      <c r="AS4" s="154"/>
      <c r="AT4" s="154"/>
      <c r="AU4" s="154"/>
      <c r="AV4" s="154"/>
      <c r="AW4" s="154"/>
      <c r="AX4" s="154"/>
      <c r="AY4" s="154"/>
      <c r="AZ4" s="154"/>
      <c r="BA4" s="154"/>
      <c r="BB4" s="154"/>
      <c r="BC4" s="154"/>
      <c r="BD4" s="154"/>
      <c r="BE4" s="154"/>
      <c r="BF4" s="154"/>
      <c r="BG4" s="154"/>
      <c r="BH4" s="154"/>
      <c r="BI4" s="154"/>
      <c r="BJ4" s="154"/>
      <c r="BK4" s="154"/>
      <c r="BL4" s="154"/>
      <c r="BM4" s="154"/>
      <c r="BN4" s="154"/>
      <c r="BO4" s="154"/>
      <c r="BP4" s="154"/>
      <c r="BQ4" s="154"/>
      <c r="BR4" s="154"/>
      <c r="BS4" s="154"/>
      <c r="BT4" s="154"/>
      <c r="BU4" s="154"/>
      <c r="BV4" s="154"/>
      <c r="BW4" s="154"/>
      <c r="BX4" s="154"/>
      <c r="BY4" s="154"/>
      <c r="BZ4" s="154"/>
      <c r="CA4" s="154"/>
      <c r="CB4" s="154"/>
      <c r="CC4" s="154"/>
      <c r="CD4" s="26"/>
    </row>
    <row r="5" spans="4:98" ht="4.95" customHeight="1" x14ac:dyDescent="0.45">
      <c r="D5" s="25"/>
      <c r="E5" s="86"/>
      <c r="F5" s="86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CD5" s="26"/>
    </row>
    <row r="6" spans="4:98" ht="15" customHeight="1" x14ac:dyDescent="0.45">
      <c r="D6" s="25"/>
      <c r="E6" s="86"/>
      <c r="F6" s="86"/>
      <c r="G6" s="132" t="s">
        <v>12</v>
      </c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205" t="str">
        <f>IF('Employment Income'!R6=0,"",'Employment Income'!R6)</f>
        <v/>
      </c>
      <c r="S6" s="206"/>
      <c r="T6" s="206"/>
      <c r="U6" s="206"/>
      <c r="V6" s="206"/>
      <c r="W6" s="206"/>
      <c r="X6" s="206"/>
      <c r="Y6" s="206"/>
      <c r="Z6" s="206"/>
      <c r="AA6" s="207"/>
      <c r="AD6" s="132" t="s">
        <v>24</v>
      </c>
      <c r="AE6" s="132"/>
      <c r="AF6" s="132"/>
      <c r="AG6" s="132"/>
      <c r="AH6" s="132"/>
      <c r="AI6" s="132"/>
      <c r="AJ6" s="132"/>
      <c r="AK6" s="132"/>
      <c r="AL6" s="132"/>
      <c r="AM6" s="208" t="str">
        <f>IF('Employment Income'!AM6=0,"",'Employment Income'!AM6)</f>
        <v/>
      </c>
      <c r="AN6" s="208"/>
      <c r="AO6" s="208"/>
      <c r="AR6" s="132" t="s">
        <v>73</v>
      </c>
      <c r="AS6" s="132"/>
      <c r="AT6" s="132"/>
      <c r="AU6" s="132"/>
      <c r="AV6" s="132"/>
      <c r="AW6" s="132"/>
      <c r="AX6" s="132"/>
      <c r="AY6" s="132"/>
      <c r="AZ6" s="132"/>
      <c r="BA6" s="249">
        <f ca="1">'Employment Income'!AY6</f>
        <v>2026</v>
      </c>
      <c r="BB6" s="249"/>
      <c r="BC6" s="249"/>
      <c r="BD6" s="249"/>
      <c r="BE6" s="34"/>
      <c r="BF6" s="34"/>
      <c r="BI6" s="132" t="s">
        <v>72</v>
      </c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209">
        <f ca="1">'Employment Income'!BT6</f>
        <v>0</v>
      </c>
      <c r="BU6" s="210"/>
      <c r="BV6" s="210"/>
      <c r="BW6" s="210"/>
      <c r="BX6" s="210"/>
      <c r="BY6" s="210"/>
      <c r="BZ6" s="211"/>
      <c r="CA6" s="81"/>
      <c r="CB6" s="81"/>
      <c r="CD6" s="26"/>
    </row>
    <row r="7" spans="4:98" ht="15" customHeight="1" x14ac:dyDescent="0.45">
      <c r="D7" s="25"/>
      <c r="E7" s="86"/>
      <c r="F7" s="86"/>
      <c r="M7" s="112" t="s">
        <v>13</v>
      </c>
      <c r="N7" s="112"/>
      <c r="O7" s="112"/>
      <c r="P7" s="112"/>
      <c r="Q7" s="112"/>
      <c r="R7" s="205" t="str">
        <f>IF('Employment Income'!R7=0,"",'Employment Income'!R7)</f>
        <v/>
      </c>
      <c r="S7" s="206"/>
      <c r="T7" s="206"/>
      <c r="U7" s="206"/>
      <c r="V7" s="206"/>
      <c r="W7" s="206"/>
      <c r="X7" s="206"/>
      <c r="Y7" s="206"/>
      <c r="Z7" s="206"/>
      <c r="AA7" s="207"/>
      <c r="AI7" s="112" t="s">
        <v>14</v>
      </c>
      <c r="AJ7" s="112"/>
      <c r="AK7" s="112"/>
      <c r="AL7" s="112"/>
      <c r="AM7" s="236" t="str">
        <f>IF('Employment Income'!AM7=0,"",'Employment Income'!AM7)</f>
        <v/>
      </c>
      <c r="AN7" s="236"/>
      <c r="AO7" s="236"/>
      <c r="AT7" s="34"/>
      <c r="AU7" s="45"/>
      <c r="AV7" s="45"/>
      <c r="AW7" s="34"/>
      <c r="AX7" s="34"/>
      <c r="AY7" s="82"/>
      <c r="AZ7" s="34"/>
      <c r="BA7" s="34"/>
      <c r="BB7" s="34"/>
      <c r="BC7" s="34"/>
      <c r="BD7" s="34"/>
      <c r="BE7" s="34"/>
      <c r="BF7" s="34"/>
      <c r="BM7" s="132"/>
      <c r="BN7" s="132"/>
      <c r="BO7" s="132"/>
      <c r="BP7" s="132"/>
      <c r="BQ7" s="132"/>
      <c r="BR7" s="132"/>
      <c r="BS7" s="132"/>
      <c r="BT7" s="152"/>
      <c r="BU7" s="152"/>
      <c r="BV7" s="152"/>
      <c r="BW7" s="152"/>
      <c r="BX7" s="152"/>
      <c r="BY7" s="152"/>
      <c r="BZ7" s="152"/>
      <c r="CD7" s="26"/>
    </row>
    <row r="8" spans="4:98" ht="30" customHeight="1" x14ac:dyDescent="0.45">
      <c r="D8" s="25"/>
      <c r="E8" s="86"/>
      <c r="F8" s="86"/>
      <c r="BE8" s="162" t="s">
        <v>74</v>
      </c>
      <c r="BF8" s="162"/>
      <c r="BG8" s="162"/>
      <c r="BH8" s="162"/>
      <c r="BI8" s="162"/>
      <c r="BJ8" s="162"/>
      <c r="BK8" s="162"/>
      <c r="BL8" s="162"/>
      <c r="BM8" s="162"/>
      <c r="BN8" s="162"/>
      <c r="BO8" s="162"/>
      <c r="BP8" s="162"/>
      <c r="BQ8" s="162"/>
      <c r="BR8" s="162"/>
      <c r="BS8" s="247" t="s">
        <v>75</v>
      </c>
      <c r="BT8" s="247"/>
      <c r="BU8" s="247"/>
      <c r="BV8" s="247"/>
      <c r="BW8" s="247"/>
      <c r="BX8" s="247"/>
      <c r="BY8" s="247"/>
      <c r="BZ8" s="247"/>
      <c r="CA8" s="247"/>
      <c r="CB8" s="247"/>
      <c r="CC8" s="247"/>
      <c r="CD8" s="248"/>
    </row>
    <row r="9" spans="4:98" ht="19.95" customHeight="1" x14ac:dyDescent="0.35">
      <c r="D9" s="25"/>
      <c r="G9" s="136" t="s">
        <v>69</v>
      </c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  <c r="AR9" s="136"/>
      <c r="AS9" s="136"/>
      <c r="AT9" s="136"/>
      <c r="AU9" s="136"/>
      <c r="AV9" s="136"/>
      <c r="AW9" s="136"/>
      <c r="AX9" s="136"/>
      <c r="AY9" s="136"/>
      <c r="AZ9" s="136"/>
      <c r="BA9" s="136"/>
      <c r="BB9" s="136"/>
      <c r="BC9" s="136"/>
      <c r="BD9" s="13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36"/>
      <c r="BP9" s="136"/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26"/>
      <c r="CM9" t="s">
        <v>0</v>
      </c>
      <c r="CT9" t="s">
        <v>1</v>
      </c>
    </row>
    <row r="10" spans="4:98" ht="4.95" customHeight="1" x14ac:dyDescent="0.3">
      <c r="D10" s="25"/>
      <c r="CD10" s="26"/>
      <c r="CM10" t="s">
        <v>1</v>
      </c>
      <c r="CT10" t="s">
        <v>2</v>
      </c>
    </row>
    <row r="11" spans="4:98" ht="15" customHeight="1" x14ac:dyDescent="0.3">
      <c r="D11" s="25"/>
      <c r="G11" s="132" t="s">
        <v>18</v>
      </c>
      <c r="H11" s="132"/>
      <c r="I11" s="132"/>
      <c r="J11" s="132"/>
      <c r="K11" s="132"/>
      <c r="L11" s="132"/>
      <c r="M11" s="132"/>
      <c r="N11" s="132"/>
      <c r="O11" s="132"/>
      <c r="P11" s="132"/>
      <c r="Q11" s="141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V11" s="132" t="s">
        <v>19</v>
      </c>
      <c r="AW11" s="132"/>
      <c r="AX11" s="132"/>
      <c r="AY11" s="132"/>
      <c r="AZ11" s="132"/>
      <c r="BA11" s="132"/>
      <c r="BB11" s="132"/>
      <c r="BC11" s="132"/>
      <c r="BD11" s="141"/>
      <c r="BE11" s="195"/>
      <c r="BF11" s="155"/>
      <c r="BG11" s="155"/>
      <c r="BH11" s="155"/>
      <c r="BI11" s="155"/>
      <c r="BJ11" s="155"/>
      <c r="BK11" s="155"/>
      <c r="BL11" s="155"/>
      <c r="CD11" s="26"/>
    </row>
    <row r="12" spans="4:98" ht="4.95" customHeight="1" x14ac:dyDescent="0.3">
      <c r="D12" s="25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AI12" s="90"/>
      <c r="BH12" s="235"/>
      <c r="BI12" s="235"/>
      <c r="BJ12" s="235"/>
      <c r="BK12" s="235"/>
      <c r="BL12" s="235"/>
      <c r="BM12" s="235"/>
      <c r="BN12" s="235"/>
      <c r="BO12" s="235"/>
      <c r="BP12" s="235"/>
      <c r="BQ12" s="235"/>
      <c r="BR12" s="235"/>
      <c r="BS12" s="235"/>
      <c r="BT12" s="235"/>
      <c r="BU12" s="235"/>
      <c r="CD12" s="26"/>
    </row>
    <row r="13" spans="4:98" ht="15" customHeight="1" x14ac:dyDescent="0.3">
      <c r="D13" s="25"/>
      <c r="G13" s="132" t="str">
        <f ca="1">$BA$6&amp;" Net Income:"</f>
        <v>2026 Net Income:</v>
      </c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91">
        <v>0</v>
      </c>
      <c r="S13" s="192"/>
      <c r="T13" s="192"/>
      <c r="U13" s="192"/>
      <c r="V13" s="192"/>
      <c r="W13" s="192"/>
      <c r="X13" s="192"/>
      <c r="Y13" s="193"/>
      <c r="Z13" s="132" t="str">
        <f ca="1">$BA$6-1&amp;" Net Income:"</f>
        <v>2025 Net Income:</v>
      </c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91">
        <v>0</v>
      </c>
      <c r="AL13" s="192"/>
      <c r="AM13" s="192"/>
      <c r="AN13" s="192"/>
      <c r="AO13" s="192"/>
      <c r="AP13" s="192"/>
      <c r="AQ13" s="192"/>
      <c r="AR13" s="193"/>
      <c r="AU13" s="132" t="str">
        <f ca="1">$BA$6-2&amp;" Net Income:"</f>
        <v>2024 Net Income:</v>
      </c>
      <c r="AV13" s="132"/>
      <c r="AW13" s="132"/>
      <c r="AX13" s="132"/>
      <c r="AY13" s="132"/>
      <c r="AZ13" s="132"/>
      <c r="BA13" s="132"/>
      <c r="BB13" s="132"/>
      <c r="BC13" s="132"/>
      <c r="BD13" s="132"/>
      <c r="BE13" s="194">
        <v>0</v>
      </c>
      <c r="BF13" s="194"/>
      <c r="BG13" s="194"/>
      <c r="BH13" s="194"/>
      <c r="BI13" s="194"/>
      <c r="BJ13" s="194"/>
      <c r="BK13" s="194"/>
      <c r="BL13" s="194"/>
      <c r="CD13" s="26"/>
    </row>
    <row r="14" spans="4:98" ht="15" customHeight="1" x14ac:dyDescent="0.3">
      <c r="D14" s="25"/>
      <c r="G14" s="132" t="str">
        <f ca="1">$BA$6&amp;" Depreciation:"</f>
        <v>2026 Depreciation:</v>
      </c>
      <c r="H14" s="132"/>
      <c r="I14" s="132"/>
      <c r="J14" s="132"/>
      <c r="K14" s="132"/>
      <c r="L14" s="132"/>
      <c r="M14" s="132"/>
      <c r="N14" s="132"/>
      <c r="O14" s="132"/>
      <c r="P14" s="132"/>
      <c r="Q14" s="141"/>
      <c r="R14" s="191">
        <v>0</v>
      </c>
      <c r="S14" s="192"/>
      <c r="T14" s="192"/>
      <c r="U14" s="192"/>
      <c r="V14" s="192"/>
      <c r="W14" s="192"/>
      <c r="X14" s="192"/>
      <c r="Y14" s="193"/>
      <c r="Z14" s="132" t="str">
        <f ca="1">$BA$6-1&amp;" Depreciation:"</f>
        <v>2025 Depreciation:</v>
      </c>
      <c r="AA14" s="132"/>
      <c r="AB14" s="132"/>
      <c r="AC14" s="132"/>
      <c r="AD14" s="132"/>
      <c r="AE14" s="132"/>
      <c r="AF14" s="132"/>
      <c r="AG14" s="132"/>
      <c r="AH14" s="132"/>
      <c r="AI14" s="132"/>
      <c r="AJ14" s="141"/>
      <c r="AK14" s="191">
        <v>0</v>
      </c>
      <c r="AL14" s="192"/>
      <c r="AM14" s="192"/>
      <c r="AN14" s="192"/>
      <c r="AO14" s="192"/>
      <c r="AP14" s="192"/>
      <c r="AQ14" s="192"/>
      <c r="AR14" s="193"/>
      <c r="AT14" s="132" t="str">
        <f ca="1">$BA$6-2&amp;" Depreciation:"</f>
        <v>2024 Depreciation:</v>
      </c>
      <c r="AU14" s="132"/>
      <c r="AV14" s="132"/>
      <c r="AW14" s="132"/>
      <c r="AX14" s="132"/>
      <c r="AY14" s="132"/>
      <c r="AZ14" s="132"/>
      <c r="BA14" s="132"/>
      <c r="BB14" s="132"/>
      <c r="BC14" s="132"/>
      <c r="BD14" s="141"/>
      <c r="BE14" s="194">
        <v>0</v>
      </c>
      <c r="BF14" s="194"/>
      <c r="BG14" s="194"/>
      <c r="BH14" s="194"/>
      <c r="BI14" s="194"/>
      <c r="BJ14" s="194"/>
      <c r="BK14" s="194"/>
      <c r="BL14" s="194"/>
      <c r="BM14" s="144" t="s">
        <v>6</v>
      </c>
      <c r="BN14" s="144"/>
      <c r="BO14" s="144"/>
      <c r="BP14" s="144"/>
      <c r="BQ14" s="144"/>
      <c r="BR14" s="144"/>
      <c r="BS14" s="144"/>
      <c r="BT14" s="144"/>
      <c r="BU14" s="156"/>
      <c r="BV14" s="240">
        <f ca="1">SUM(R13:Y14)/_xlfn.DAYS(R15,DATE($BA$6,1,1))*365</f>
        <v>0</v>
      </c>
      <c r="BW14" s="241"/>
      <c r="BX14" s="241"/>
      <c r="BY14" s="241"/>
      <c r="BZ14" s="241"/>
      <c r="CA14" s="241"/>
      <c r="CB14" s="241"/>
      <c r="CC14" s="242"/>
      <c r="CD14" s="26"/>
      <c r="CT14" s="10" t="e">
        <f>#REF!</f>
        <v>#REF!</v>
      </c>
    </row>
    <row r="15" spans="4:98" ht="15" customHeight="1" x14ac:dyDescent="0.3">
      <c r="D15" s="25"/>
      <c r="G15" s="51"/>
      <c r="H15" s="132" t="s">
        <v>76</v>
      </c>
      <c r="I15" s="132"/>
      <c r="J15" s="132"/>
      <c r="K15" s="132"/>
      <c r="L15" s="132"/>
      <c r="M15" s="132"/>
      <c r="N15" s="132"/>
      <c r="O15" s="132"/>
      <c r="P15" s="132"/>
      <c r="Q15" s="132"/>
      <c r="R15" s="195"/>
      <c r="S15" s="155"/>
      <c r="T15" s="155"/>
      <c r="U15" s="155"/>
      <c r="V15" s="155"/>
      <c r="W15" s="155"/>
      <c r="X15" s="155"/>
      <c r="Y15" s="155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100"/>
      <c r="AL15" s="100"/>
      <c r="AM15" s="100"/>
      <c r="AN15" s="100"/>
      <c r="AO15" s="100"/>
      <c r="AP15" s="100"/>
      <c r="AQ15" s="100"/>
      <c r="AR15" s="100"/>
      <c r="AS15" s="101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100"/>
      <c r="BF15" s="100"/>
      <c r="BG15" s="100"/>
      <c r="BH15" s="100"/>
      <c r="BI15" s="100"/>
      <c r="BJ15" s="100"/>
      <c r="BK15" s="100"/>
      <c r="BL15" s="100"/>
      <c r="BM15" s="98"/>
      <c r="BN15" s="98"/>
      <c r="BO15" s="98"/>
      <c r="BP15" s="98"/>
      <c r="BQ15" s="98"/>
      <c r="BR15" s="98"/>
      <c r="BS15" s="102"/>
      <c r="BT15" s="102"/>
      <c r="BU15" s="102"/>
      <c r="BV15" s="102"/>
      <c r="BW15" s="102"/>
      <c r="BX15" s="102"/>
      <c r="BY15" s="102"/>
      <c r="BZ15" s="93"/>
      <c r="CA15" s="93"/>
      <c r="CB15" s="93"/>
      <c r="CC15" s="93"/>
      <c r="CD15" s="26"/>
      <c r="CT15" s="10"/>
    </row>
    <row r="16" spans="4:98" ht="30" customHeight="1" x14ac:dyDescent="0.3">
      <c r="D16" s="25"/>
      <c r="I16" s="39"/>
      <c r="J16" s="39"/>
      <c r="K16" s="39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91"/>
      <c r="X16" s="91"/>
      <c r="Y16" s="91"/>
      <c r="Z16" s="91"/>
      <c r="AA16" s="91"/>
      <c r="AB16" s="91"/>
      <c r="AC16" s="91"/>
      <c r="AD16" s="9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91"/>
      <c r="AZ16" s="91"/>
      <c r="BA16" s="91"/>
      <c r="BB16" s="91"/>
      <c r="BC16" s="91"/>
      <c r="BD16" s="91"/>
      <c r="BE16" s="91"/>
      <c r="BF16" s="91"/>
      <c r="BM16" s="92"/>
      <c r="BN16" s="92"/>
      <c r="BO16" s="92"/>
      <c r="BP16" s="92"/>
      <c r="BQ16" s="92"/>
      <c r="BR16" s="92"/>
      <c r="BS16" s="92"/>
      <c r="BT16" s="92"/>
      <c r="BU16" s="92"/>
      <c r="BV16" s="93"/>
      <c r="BW16" s="93"/>
      <c r="BX16" s="93"/>
      <c r="BY16" s="93"/>
      <c r="BZ16" s="93"/>
      <c r="CA16" s="93"/>
      <c r="CB16" s="93"/>
      <c r="CC16" s="93"/>
      <c r="CD16" s="26"/>
      <c r="CT16" s="10"/>
    </row>
    <row r="17" spans="4:98" ht="19.95" customHeight="1" x14ac:dyDescent="0.35">
      <c r="D17" s="25"/>
      <c r="G17" s="136" t="s">
        <v>70</v>
      </c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36"/>
      <c r="AH17" s="136"/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36"/>
      <c r="BC17" s="136"/>
      <c r="BD17" s="136"/>
      <c r="BE17" s="136"/>
      <c r="BF17" s="136"/>
      <c r="BG17" s="136"/>
      <c r="BH17" s="136"/>
      <c r="BI17" s="136"/>
      <c r="BJ17" s="136"/>
      <c r="BK17" s="136"/>
      <c r="BL17" s="136"/>
      <c r="BM17" s="136"/>
      <c r="BN17" s="136"/>
      <c r="BO17" s="136"/>
      <c r="BP17" s="136"/>
      <c r="BQ17" s="136"/>
      <c r="BR17" s="136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6"/>
      <c r="CD17" s="26"/>
      <c r="CT17" s="10"/>
    </row>
    <row r="18" spans="4:98" ht="4.95" customHeight="1" x14ac:dyDescent="0.3">
      <c r="D18" s="25"/>
      <c r="CD18" s="26"/>
      <c r="CT18" s="10"/>
    </row>
    <row r="19" spans="4:98" ht="15" customHeight="1" x14ac:dyDescent="0.3">
      <c r="D19" s="25"/>
      <c r="G19" s="132" t="s">
        <v>18</v>
      </c>
      <c r="H19" s="132"/>
      <c r="I19" s="132"/>
      <c r="J19" s="132"/>
      <c r="K19" s="132"/>
      <c r="L19" s="132"/>
      <c r="M19" s="132"/>
      <c r="N19" s="132"/>
      <c r="O19" s="132"/>
      <c r="P19" s="132"/>
      <c r="Q19" s="141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  <c r="AH19" s="140"/>
      <c r="AI19" s="140"/>
      <c r="AV19" s="132" t="s">
        <v>19</v>
      </c>
      <c r="AW19" s="132"/>
      <c r="AX19" s="132"/>
      <c r="AY19" s="132"/>
      <c r="AZ19" s="132"/>
      <c r="BA19" s="132"/>
      <c r="BB19" s="132"/>
      <c r="BC19" s="132"/>
      <c r="BD19" s="141"/>
      <c r="BE19" s="195"/>
      <c r="BF19" s="155"/>
      <c r="BG19" s="155"/>
      <c r="BH19" s="155"/>
      <c r="BI19" s="155"/>
      <c r="BJ19" s="155"/>
      <c r="BK19" s="155"/>
      <c r="BL19" s="155"/>
      <c r="CD19" s="26"/>
      <c r="CT19" s="10"/>
    </row>
    <row r="20" spans="4:98" ht="4.95" customHeight="1" x14ac:dyDescent="0.3">
      <c r="D20" s="25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AI20" s="90"/>
      <c r="BH20" s="235"/>
      <c r="BI20" s="235"/>
      <c r="BJ20" s="235"/>
      <c r="BK20" s="235"/>
      <c r="BL20" s="235"/>
      <c r="BM20" s="235"/>
      <c r="BN20" s="235"/>
      <c r="BO20" s="235"/>
      <c r="BP20" s="235"/>
      <c r="BQ20" s="235"/>
      <c r="BR20" s="235"/>
      <c r="BS20" s="235"/>
      <c r="BT20" s="235"/>
      <c r="BU20" s="235"/>
      <c r="CD20" s="26"/>
      <c r="CT20" s="10"/>
    </row>
    <row r="21" spans="4:98" ht="15" customHeight="1" x14ac:dyDescent="0.3">
      <c r="D21" s="25"/>
      <c r="G21" s="132" t="str">
        <f ca="1">$BA$6&amp;" Net Income:"</f>
        <v>2026 Net Income:</v>
      </c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91">
        <v>0</v>
      </c>
      <c r="S21" s="192"/>
      <c r="T21" s="192"/>
      <c r="U21" s="192"/>
      <c r="V21" s="192"/>
      <c r="W21" s="192"/>
      <c r="X21" s="192"/>
      <c r="Y21" s="193"/>
      <c r="Z21" s="132" t="str">
        <f ca="1">$BA$6-1&amp;" Net Income:"</f>
        <v>2025 Net Income:</v>
      </c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91">
        <v>0</v>
      </c>
      <c r="AL21" s="192"/>
      <c r="AM21" s="192"/>
      <c r="AN21" s="192"/>
      <c r="AO21" s="192"/>
      <c r="AP21" s="192"/>
      <c r="AQ21" s="192"/>
      <c r="AR21" s="193"/>
      <c r="AU21" s="132" t="str">
        <f ca="1">$BA$6-2&amp;" Net Income:"</f>
        <v>2024 Net Income:</v>
      </c>
      <c r="AV21" s="132"/>
      <c r="AW21" s="132"/>
      <c r="AX21" s="132"/>
      <c r="AY21" s="132"/>
      <c r="AZ21" s="132"/>
      <c r="BA21" s="132"/>
      <c r="BB21" s="132"/>
      <c r="BC21" s="132"/>
      <c r="BD21" s="132"/>
      <c r="BE21" s="194">
        <v>0</v>
      </c>
      <c r="BF21" s="194"/>
      <c r="BG21" s="194"/>
      <c r="BH21" s="194"/>
      <c r="BI21" s="194"/>
      <c r="BJ21" s="194"/>
      <c r="BK21" s="194"/>
      <c r="BL21" s="194"/>
      <c r="CD21" s="26"/>
      <c r="CT21" s="10"/>
    </row>
    <row r="22" spans="4:98" ht="15" customHeight="1" x14ac:dyDescent="0.3">
      <c r="D22" s="25"/>
      <c r="G22" s="132" t="str">
        <f ca="1">$BA$6&amp;" Depreciation:"</f>
        <v>2026 Depreciation:</v>
      </c>
      <c r="H22" s="132"/>
      <c r="I22" s="132"/>
      <c r="J22" s="132"/>
      <c r="K22" s="132"/>
      <c r="L22" s="132"/>
      <c r="M22" s="132"/>
      <c r="N22" s="132"/>
      <c r="O22" s="132"/>
      <c r="P22" s="132"/>
      <c r="Q22" s="141"/>
      <c r="R22" s="191">
        <v>0</v>
      </c>
      <c r="S22" s="192"/>
      <c r="T22" s="192"/>
      <c r="U22" s="192"/>
      <c r="V22" s="192"/>
      <c r="W22" s="192"/>
      <c r="X22" s="192"/>
      <c r="Y22" s="193"/>
      <c r="Z22" s="132" t="str">
        <f ca="1">$BA$6-1&amp;" Depreciation:"</f>
        <v>2025 Depreciation:</v>
      </c>
      <c r="AA22" s="132"/>
      <c r="AB22" s="132"/>
      <c r="AC22" s="132"/>
      <c r="AD22" s="132"/>
      <c r="AE22" s="132"/>
      <c r="AF22" s="132"/>
      <c r="AG22" s="132"/>
      <c r="AH22" s="132"/>
      <c r="AI22" s="132"/>
      <c r="AJ22" s="141"/>
      <c r="AK22" s="191">
        <v>0</v>
      </c>
      <c r="AL22" s="192"/>
      <c r="AM22" s="192"/>
      <c r="AN22" s="192"/>
      <c r="AO22" s="192"/>
      <c r="AP22" s="192"/>
      <c r="AQ22" s="192"/>
      <c r="AR22" s="193"/>
      <c r="AT22" s="132" t="str">
        <f ca="1">$BA$6-2&amp;" Depreciation:"</f>
        <v>2024 Depreciation:</v>
      </c>
      <c r="AU22" s="132"/>
      <c r="AV22" s="132"/>
      <c r="AW22" s="132"/>
      <c r="AX22" s="132"/>
      <c r="AY22" s="132"/>
      <c r="AZ22" s="132"/>
      <c r="BA22" s="132"/>
      <c r="BB22" s="132"/>
      <c r="BC22" s="132"/>
      <c r="BD22" s="141"/>
      <c r="BE22" s="194">
        <v>0</v>
      </c>
      <c r="BF22" s="194"/>
      <c r="BG22" s="194"/>
      <c r="BH22" s="194"/>
      <c r="BI22" s="194"/>
      <c r="BJ22" s="194"/>
      <c r="BK22" s="194"/>
      <c r="BL22" s="194"/>
      <c r="BM22" s="144" t="s">
        <v>6</v>
      </c>
      <c r="BN22" s="144"/>
      <c r="BO22" s="144"/>
      <c r="BP22" s="144"/>
      <c r="BQ22" s="144"/>
      <c r="BR22" s="144"/>
      <c r="BS22" s="144"/>
      <c r="BT22" s="144"/>
      <c r="BU22" s="156"/>
      <c r="BV22" s="240">
        <f ca="1">SUM(R21:Y22)/_xlfn.DAYS(R23,DATE($BA$6,1,1))*365</f>
        <v>0</v>
      </c>
      <c r="BW22" s="241"/>
      <c r="BX22" s="241"/>
      <c r="BY22" s="241"/>
      <c r="BZ22" s="241"/>
      <c r="CA22" s="241"/>
      <c r="CB22" s="241"/>
      <c r="CC22" s="242"/>
      <c r="CD22" s="26"/>
    </row>
    <row r="23" spans="4:98" ht="15" customHeight="1" x14ac:dyDescent="0.3">
      <c r="D23" s="25"/>
      <c r="G23" s="51"/>
      <c r="H23" s="132" t="s">
        <v>76</v>
      </c>
      <c r="I23" s="132"/>
      <c r="J23" s="132"/>
      <c r="K23" s="132"/>
      <c r="L23" s="132"/>
      <c r="M23" s="132"/>
      <c r="N23" s="132"/>
      <c r="O23" s="132"/>
      <c r="P23" s="132"/>
      <c r="Q23" s="132"/>
      <c r="R23" s="195"/>
      <c r="S23" s="155"/>
      <c r="T23" s="155"/>
      <c r="U23" s="155"/>
      <c r="V23" s="155"/>
      <c r="W23" s="155"/>
      <c r="X23" s="155"/>
      <c r="Y23" s="155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100"/>
      <c r="AL23" s="100"/>
      <c r="AM23" s="100"/>
      <c r="AN23" s="100"/>
      <c r="AO23" s="100"/>
      <c r="AP23" s="100"/>
      <c r="AQ23" s="100"/>
      <c r="AR23" s="100"/>
      <c r="AS23" s="101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100"/>
      <c r="BF23" s="100"/>
      <c r="BG23" s="100"/>
      <c r="BH23" s="100"/>
      <c r="BI23" s="100"/>
      <c r="BJ23" s="100"/>
      <c r="BK23" s="100"/>
      <c r="BL23" s="100"/>
      <c r="BM23" s="98"/>
      <c r="BN23" s="98"/>
      <c r="BO23" s="98"/>
      <c r="BP23" s="98"/>
      <c r="BQ23" s="98"/>
      <c r="BR23" s="98"/>
      <c r="BS23" s="102"/>
      <c r="BT23" s="102"/>
      <c r="BU23" s="102"/>
      <c r="BV23" s="102"/>
      <c r="BW23" s="102"/>
      <c r="BX23" s="102"/>
      <c r="BY23" s="102"/>
      <c r="BZ23" s="93"/>
      <c r="CA23" s="93"/>
      <c r="CB23" s="93"/>
      <c r="CC23" s="93"/>
      <c r="CD23" s="26"/>
    </row>
    <row r="24" spans="4:98" ht="30" customHeight="1" x14ac:dyDescent="0.3">
      <c r="D24" s="25"/>
      <c r="I24" s="39"/>
      <c r="J24" s="39"/>
      <c r="K24" s="39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91"/>
      <c r="X24" s="91"/>
      <c r="Y24" s="91"/>
      <c r="Z24" s="91"/>
      <c r="AA24" s="91"/>
      <c r="AB24" s="91"/>
      <c r="AC24" s="91"/>
      <c r="AD24" s="9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91"/>
      <c r="AZ24" s="91"/>
      <c r="BA24" s="91"/>
      <c r="BB24" s="91"/>
      <c r="BC24" s="91"/>
      <c r="BD24" s="91"/>
      <c r="BE24" s="91"/>
      <c r="BF24" s="91"/>
      <c r="BM24" s="92"/>
      <c r="BN24" s="92"/>
      <c r="BO24" s="92"/>
      <c r="BP24" s="92"/>
      <c r="BQ24" s="92"/>
      <c r="BR24" s="92"/>
      <c r="BS24" s="92"/>
      <c r="BT24" s="92"/>
      <c r="BU24" s="92"/>
      <c r="BV24" s="93"/>
      <c r="BW24" s="93"/>
      <c r="BX24" s="93"/>
      <c r="BY24" s="93"/>
      <c r="BZ24" s="93"/>
      <c r="CA24" s="93"/>
      <c r="CB24" s="93"/>
      <c r="CC24" s="93"/>
      <c r="CD24" s="26"/>
    </row>
    <row r="25" spans="4:98" ht="19.95" customHeight="1" x14ac:dyDescent="0.35">
      <c r="D25" s="25"/>
      <c r="G25" s="136" t="s">
        <v>71</v>
      </c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  <c r="AA25" s="136"/>
      <c r="AB25" s="136"/>
      <c r="AC25" s="136"/>
      <c r="AD25" s="136"/>
      <c r="AE25" s="136"/>
      <c r="AF25" s="136"/>
      <c r="AG25" s="136"/>
      <c r="AH25" s="136"/>
      <c r="AI25" s="136"/>
      <c r="AJ25" s="136"/>
      <c r="AK25" s="136"/>
      <c r="AL25" s="136"/>
      <c r="AM25" s="136"/>
      <c r="AN25" s="136"/>
      <c r="AO25" s="136"/>
      <c r="AP25" s="136"/>
      <c r="AQ25" s="136"/>
      <c r="AR25" s="136"/>
      <c r="AS25" s="136"/>
      <c r="AT25" s="136"/>
      <c r="AU25" s="136"/>
      <c r="AV25" s="136"/>
      <c r="AW25" s="136"/>
      <c r="AX25" s="136"/>
      <c r="AY25" s="136"/>
      <c r="AZ25" s="136"/>
      <c r="BA25" s="136"/>
      <c r="BB25" s="136"/>
      <c r="BC25" s="136"/>
      <c r="BD25" s="136"/>
      <c r="BE25" s="136"/>
      <c r="BF25" s="136"/>
      <c r="BG25" s="136"/>
      <c r="BH25" s="136"/>
      <c r="BI25" s="136"/>
      <c r="BJ25" s="136"/>
      <c r="BK25" s="136"/>
      <c r="BL25" s="136"/>
      <c r="BM25" s="136"/>
      <c r="BN25" s="136"/>
      <c r="BO25" s="136"/>
      <c r="BP25" s="136"/>
      <c r="BQ25" s="136"/>
      <c r="BR25" s="136"/>
      <c r="BS25" s="136"/>
      <c r="BT25" s="136"/>
      <c r="BU25" s="136"/>
      <c r="BV25" s="136"/>
      <c r="BW25" s="136"/>
      <c r="BX25" s="136"/>
      <c r="BY25" s="136"/>
      <c r="BZ25" s="136"/>
      <c r="CA25" s="136"/>
      <c r="CB25" s="136"/>
      <c r="CC25" s="136"/>
      <c r="CD25" s="26"/>
    </row>
    <row r="26" spans="4:98" ht="4.95" customHeight="1" x14ac:dyDescent="0.3">
      <c r="D26" s="25"/>
      <c r="CD26" s="26"/>
    </row>
    <row r="27" spans="4:98" ht="15" customHeight="1" x14ac:dyDescent="0.3">
      <c r="D27" s="25"/>
      <c r="G27" s="132" t="s">
        <v>18</v>
      </c>
      <c r="H27" s="132"/>
      <c r="I27" s="132"/>
      <c r="J27" s="132"/>
      <c r="K27" s="132"/>
      <c r="L27" s="132"/>
      <c r="M27" s="132"/>
      <c r="N27" s="132"/>
      <c r="O27" s="132"/>
      <c r="P27" s="132"/>
      <c r="Q27" s="141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V27" s="132" t="s">
        <v>19</v>
      </c>
      <c r="AW27" s="132"/>
      <c r="AX27" s="132"/>
      <c r="AY27" s="132"/>
      <c r="AZ27" s="132"/>
      <c r="BA27" s="132"/>
      <c r="BB27" s="132"/>
      <c r="BC27" s="132"/>
      <c r="BD27" s="141"/>
      <c r="BE27" s="195"/>
      <c r="BF27" s="155"/>
      <c r="BG27" s="155"/>
      <c r="BH27" s="155"/>
      <c r="BI27" s="155"/>
      <c r="BJ27" s="155"/>
      <c r="BK27" s="155"/>
      <c r="BL27" s="155"/>
      <c r="CD27" s="26"/>
    </row>
    <row r="28" spans="4:98" ht="4.95" customHeight="1" x14ac:dyDescent="0.3">
      <c r="D28" s="25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AI28" s="90"/>
      <c r="BH28" s="235"/>
      <c r="BI28" s="235"/>
      <c r="BJ28" s="235"/>
      <c r="BK28" s="235"/>
      <c r="BL28" s="235"/>
      <c r="BM28" s="235"/>
      <c r="BN28" s="235"/>
      <c r="BO28" s="235"/>
      <c r="BP28" s="235"/>
      <c r="BQ28" s="235"/>
      <c r="BR28" s="235"/>
      <c r="BS28" s="235"/>
      <c r="BT28" s="235"/>
      <c r="BU28" s="235"/>
      <c r="CD28" s="26"/>
    </row>
    <row r="29" spans="4:98" ht="15" customHeight="1" x14ac:dyDescent="0.3">
      <c r="D29" s="25"/>
      <c r="G29" s="132" t="str">
        <f ca="1">$BA$6&amp;" Net Income:"</f>
        <v>2026 Net Income: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91">
        <v>0</v>
      </c>
      <c r="S29" s="192"/>
      <c r="T29" s="192"/>
      <c r="U29" s="192"/>
      <c r="V29" s="192"/>
      <c r="W29" s="192"/>
      <c r="X29" s="192"/>
      <c r="Y29" s="193"/>
      <c r="Z29" s="132" t="str">
        <f ca="1">$BA$6-1&amp;" Net Income:"</f>
        <v>2025 Net Income:</v>
      </c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91">
        <v>0</v>
      </c>
      <c r="AL29" s="192"/>
      <c r="AM29" s="192"/>
      <c r="AN29" s="192"/>
      <c r="AO29" s="192"/>
      <c r="AP29" s="192"/>
      <c r="AQ29" s="192"/>
      <c r="AR29" s="193"/>
      <c r="AU29" s="132" t="str">
        <f ca="1">$BA$6-2&amp;" Net Income:"</f>
        <v>2024 Net Income:</v>
      </c>
      <c r="AV29" s="132"/>
      <c r="AW29" s="132"/>
      <c r="AX29" s="132"/>
      <c r="AY29" s="132"/>
      <c r="AZ29" s="132"/>
      <c r="BA29" s="132"/>
      <c r="BB29" s="132"/>
      <c r="BC29" s="132"/>
      <c r="BD29" s="132"/>
      <c r="BE29" s="194">
        <v>0</v>
      </c>
      <c r="BF29" s="194"/>
      <c r="BG29" s="194"/>
      <c r="BH29" s="194"/>
      <c r="BI29" s="194"/>
      <c r="BJ29" s="194"/>
      <c r="BK29" s="194"/>
      <c r="BL29" s="194"/>
      <c r="CD29" s="26"/>
    </row>
    <row r="30" spans="4:98" ht="15" customHeight="1" x14ac:dyDescent="0.3">
      <c r="D30" s="25"/>
      <c r="G30" s="132" t="str">
        <f ca="1">$BA$6&amp;" Depreciation:"</f>
        <v>2026 Depreciation:</v>
      </c>
      <c r="H30" s="132"/>
      <c r="I30" s="132"/>
      <c r="J30" s="132"/>
      <c r="K30" s="132"/>
      <c r="L30" s="132"/>
      <c r="M30" s="132"/>
      <c r="N30" s="132"/>
      <c r="O30" s="132"/>
      <c r="P30" s="132"/>
      <c r="Q30" s="141"/>
      <c r="R30" s="191">
        <v>0</v>
      </c>
      <c r="S30" s="192"/>
      <c r="T30" s="192"/>
      <c r="U30" s="192"/>
      <c r="V30" s="192"/>
      <c r="W30" s="192"/>
      <c r="X30" s="192"/>
      <c r="Y30" s="193"/>
      <c r="Z30" s="132" t="str">
        <f ca="1">$BA$6-1&amp;" Depreciation:"</f>
        <v>2025 Depreciation:</v>
      </c>
      <c r="AA30" s="132"/>
      <c r="AB30" s="132"/>
      <c r="AC30" s="132"/>
      <c r="AD30" s="132"/>
      <c r="AE30" s="132"/>
      <c r="AF30" s="132"/>
      <c r="AG30" s="132"/>
      <c r="AH30" s="132"/>
      <c r="AI30" s="132"/>
      <c r="AJ30" s="141"/>
      <c r="AK30" s="191">
        <v>0</v>
      </c>
      <c r="AL30" s="192"/>
      <c r="AM30" s="192"/>
      <c r="AN30" s="192"/>
      <c r="AO30" s="192"/>
      <c r="AP30" s="192"/>
      <c r="AQ30" s="192"/>
      <c r="AR30" s="193"/>
      <c r="AT30" s="132" t="str">
        <f ca="1">$BA$6-2&amp;" Depreciation:"</f>
        <v>2024 Depreciation:</v>
      </c>
      <c r="AU30" s="132"/>
      <c r="AV30" s="132"/>
      <c r="AW30" s="132"/>
      <c r="AX30" s="132"/>
      <c r="AY30" s="132"/>
      <c r="AZ30" s="132"/>
      <c r="BA30" s="132"/>
      <c r="BB30" s="132"/>
      <c r="BC30" s="132"/>
      <c r="BD30" s="141"/>
      <c r="BE30" s="194">
        <v>0</v>
      </c>
      <c r="BF30" s="194"/>
      <c r="BG30" s="194"/>
      <c r="BH30" s="194"/>
      <c r="BI30" s="194"/>
      <c r="BJ30" s="194"/>
      <c r="BK30" s="194"/>
      <c r="BL30" s="194"/>
      <c r="BM30" s="144" t="s">
        <v>6</v>
      </c>
      <c r="BN30" s="144"/>
      <c r="BO30" s="144"/>
      <c r="BP30" s="144"/>
      <c r="BQ30" s="144"/>
      <c r="BR30" s="144"/>
      <c r="BS30" s="144"/>
      <c r="BT30" s="144"/>
      <c r="BU30" s="156"/>
      <c r="BV30" s="240">
        <f ca="1">SUM(R29:Y30)/_xlfn.DAYS(R31,DATE($BA$6,1,1))*365</f>
        <v>0</v>
      </c>
      <c r="BW30" s="241"/>
      <c r="BX30" s="241"/>
      <c r="BY30" s="241"/>
      <c r="BZ30" s="241"/>
      <c r="CA30" s="241"/>
      <c r="CB30" s="241"/>
      <c r="CC30" s="242"/>
      <c r="CD30" s="26"/>
    </row>
    <row r="31" spans="4:98" ht="15" customHeight="1" x14ac:dyDescent="0.3">
      <c r="D31" s="25"/>
      <c r="G31" s="51"/>
      <c r="H31" s="132" t="s">
        <v>76</v>
      </c>
      <c r="I31" s="132"/>
      <c r="J31" s="132"/>
      <c r="K31" s="132"/>
      <c r="L31" s="132"/>
      <c r="M31" s="132"/>
      <c r="N31" s="132"/>
      <c r="O31" s="132"/>
      <c r="P31" s="132"/>
      <c r="Q31" s="132"/>
      <c r="R31" s="195"/>
      <c r="S31" s="155"/>
      <c r="T31" s="155"/>
      <c r="U31" s="155"/>
      <c r="V31" s="155"/>
      <c r="W31" s="155"/>
      <c r="X31" s="155"/>
      <c r="Y31" s="155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100"/>
      <c r="AL31" s="100"/>
      <c r="AM31" s="100"/>
      <c r="AN31" s="100"/>
      <c r="AO31" s="100"/>
      <c r="AP31" s="100"/>
      <c r="AQ31" s="100"/>
      <c r="AR31" s="100"/>
      <c r="AS31" s="101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100"/>
      <c r="BF31" s="100"/>
      <c r="BG31" s="100"/>
      <c r="BH31" s="100"/>
      <c r="BI31" s="100"/>
      <c r="BJ31" s="100"/>
      <c r="BK31" s="100"/>
      <c r="BL31" s="100"/>
      <c r="BM31" s="98"/>
      <c r="BN31" s="98"/>
      <c r="BO31" s="98"/>
      <c r="BP31" s="98"/>
      <c r="BQ31" s="98"/>
      <c r="BR31" s="98"/>
      <c r="BS31" s="102"/>
      <c r="BT31" s="102"/>
      <c r="BU31" s="102"/>
      <c r="BV31" s="102"/>
      <c r="BW31" s="102"/>
      <c r="BX31" s="102"/>
      <c r="BY31" s="102"/>
      <c r="BZ31" s="93"/>
      <c r="CA31" s="93"/>
      <c r="CB31" s="93"/>
      <c r="CC31" s="93"/>
      <c r="CD31" s="26"/>
    </row>
    <row r="32" spans="4:98" ht="30" customHeight="1" x14ac:dyDescent="0.3">
      <c r="D32" s="25"/>
      <c r="CD32" s="26"/>
    </row>
    <row r="33" spans="4:107" ht="19.95" customHeight="1" x14ac:dyDescent="0.35">
      <c r="D33" s="25"/>
      <c r="G33" s="136" t="s">
        <v>7</v>
      </c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  <c r="AO33" s="136"/>
      <c r="AP33" s="136"/>
      <c r="AQ33" s="136"/>
      <c r="AR33" s="136"/>
      <c r="AS33" s="136"/>
      <c r="AT33" s="136"/>
      <c r="AU33" s="136"/>
      <c r="AV33" s="136"/>
      <c r="AW33" s="136"/>
      <c r="AX33" s="136"/>
      <c r="AY33" s="136"/>
      <c r="AZ33" s="136"/>
      <c r="BA33" s="136"/>
      <c r="BB33" s="136"/>
      <c r="BC33" s="136"/>
      <c r="BD33" s="136"/>
      <c r="BE33" s="136"/>
      <c r="BF33" s="136"/>
      <c r="BG33" s="136"/>
      <c r="BH33" s="136"/>
      <c r="BI33" s="136"/>
      <c r="BJ33" s="136"/>
      <c r="BK33" s="136"/>
      <c r="BL33" s="136"/>
      <c r="BM33" s="136"/>
      <c r="BN33" s="136"/>
      <c r="BO33" s="136"/>
      <c r="BP33" s="136"/>
      <c r="BQ33" s="136"/>
      <c r="BR33" s="136"/>
      <c r="BS33" s="136"/>
      <c r="BT33" s="136"/>
      <c r="BU33" s="136"/>
      <c r="BV33" s="136"/>
      <c r="BW33" s="136"/>
      <c r="BX33" s="136"/>
      <c r="BY33" s="136"/>
      <c r="BZ33" s="136"/>
      <c r="CA33" s="136"/>
      <c r="CB33" s="136"/>
      <c r="CC33" s="136"/>
      <c r="CD33" s="26"/>
    </row>
    <row r="34" spans="4:107" ht="4.95" customHeight="1" x14ac:dyDescent="0.3">
      <c r="D34" s="25"/>
      <c r="CD34" s="26"/>
    </row>
    <row r="35" spans="4:107" s="96" customFormat="1" ht="15" customHeight="1" x14ac:dyDescent="0.3">
      <c r="D35" s="95"/>
      <c r="I35" s="250" t="s">
        <v>8</v>
      </c>
      <c r="J35" s="250"/>
      <c r="K35" s="250"/>
      <c r="L35" s="250"/>
      <c r="M35" s="250"/>
      <c r="N35" s="250"/>
      <c r="O35" s="250"/>
      <c r="P35" s="250"/>
      <c r="Q35" s="250"/>
      <c r="R35" s="250"/>
      <c r="S35" s="250"/>
      <c r="T35" s="250"/>
      <c r="U35" s="250"/>
      <c r="V35" s="250"/>
      <c r="W35" s="250"/>
      <c r="X35" s="250"/>
      <c r="Y35" s="229" t="s">
        <v>9</v>
      </c>
      <c r="Z35" s="230"/>
      <c r="AA35" s="230"/>
      <c r="AB35" s="230"/>
      <c r="AC35" s="230"/>
      <c r="AD35" s="230"/>
      <c r="AE35" s="231"/>
      <c r="AF35" s="223" t="s">
        <v>10</v>
      </c>
      <c r="AG35" s="224"/>
      <c r="AH35" s="224"/>
      <c r="AI35" s="224"/>
      <c r="AJ35" s="225"/>
      <c r="AK35" s="250" t="s">
        <v>11</v>
      </c>
      <c r="AL35" s="250"/>
      <c r="AM35" s="250"/>
      <c r="AN35" s="250"/>
      <c r="AO35" s="250"/>
      <c r="AP35" s="250"/>
      <c r="AQ35" s="250"/>
      <c r="AR35" s="250"/>
      <c r="AT35" s="229" t="s">
        <v>8</v>
      </c>
      <c r="AU35" s="230"/>
      <c r="AV35" s="230"/>
      <c r="AW35" s="230"/>
      <c r="AX35" s="230"/>
      <c r="AY35" s="230"/>
      <c r="AZ35" s="230"/>
      <c r="BA35" s="230"/>
      <c r="BB35" s="230"/>
      <c r="BC35" s="230"/>
      <c r="BD35" s="230"/>
      <c r="BE35" s="230"/>
      <c r="BF35" s="230"/>
      <c r="BG35" s="230"/>
      <c r="BH35" s="230"/>
      <c r="BI35" s="231"/>
      <c r="BJ35" s="229" t="s">
        <v>9</v>
      </c>
      <c r="BK35" s="230"/>
      <c r="BL35" s="230"/>
      <c r="BM35" s="230"/>
      <c r="BN35" s="230"/>
      <c r="BO35" s="230"/>
      <c r="BP35" s="231"/>
      <c r="BQ35" s="229" t="s">
        <v>10</v>
      </c>
      <c r="BR35" s="230"/>
      <c r="BS35" s="230"/>
      <c r="BT35" s="230"/>
      <c r="BU35" s="231"/>
      <c r="BV35" s="229" t="s">
        <v>11</v>
      </c>
      <c r="BW35" s="230"/>
      <c r="BX35" s="230"/>
      <c r="BY35" s="230"/>
      <c r="BZ35" s="230"/>
      <c r="CA35" s="230"/>
      <c r="CB35" s="230"/>
      <c r="CC35" s="231"/>
      <c r="CD35" s="97"/>
      <c r="CM35" s="96">
        <f>COUNTA(#REF!,#REF!,#REF!,#REF!)</f>
        <v>4</v>
      </c>
    </row>
    <row r="36" spans="4:107" s="96" customFormat="1" ht="20.100000000000001" customHeight="1" x14ac:dyDescent="0.3">
      <c r="D36" s="95"/>
      <c r="I36" s="250"/>
      <c r="J36" s="250"/>
      <c r="K36" s="250"/>
      <c r="L36" s="250"/>
      <c r="M36" s="250"/>
      <c r="N36" s="250"/>
      <c r="O36" s="250"/>
      <c r="P36" s="250"/>
      <c r="Q36" s="250"/>
      <c r="R36" s="250"/>
      <c r="S36" s="250"/>
      <c r="T36" s="250"/>
      <c r="U36" s="250"/>
      <c r="V36" s="250"/>
      <c r="W36" s="250"/>
      <c r="X36" s="250"/>
      <c r="Y36" s="232"/>
      <c r="Z36" s="233"/>
      <c r="AA36" s="233"/>
      <c r="AB36" s="233"/>
      <c r="AC36" s="233"/>
      <c r="AD36" s="233"/>
      <c r="AE36" s="234"/>
      <c r="AF36" s="226"/>
      <c r="AG36" s="227"/>
      <c r="AH36" s="227"/>
      <c r="AI36" s="227"/>
      <c r="AJ36" s="228"/>
      <c r="AK36" s="250"/>
      <c r="AL36" s="250"/>
      <c r="AM36" s="250"/>
      <c r="AN36" s="250"/>
      <c r="AO36" s="250"/>
      <c r="AP36" s="250"/>
      <c r="AQ36" s="250"/>
      <c r="AR36" s="250"/>
      <c r="AT36" s="232"/>
      <c r="AU36" s="233"/>
      <c r="AV36" s="233"/>
      <c r="AW36" s="233"/>
      <c r="AX36" s="233"/>
      <c r="AY36" s="233"/>
      <c r="AZ36" s="233"/>
      <c r="BA36" s="233"/>
      <c r="BB36" s="233"/>
      <c r="BC36" s="233"/>
      <c r="BD36" s="233"/>
      <c r="BE36" s="233"/>
      <c r="BF36" s="233"/>
      <c r="BG36" s="233"/>
      <c r="BH36" s="233"/>
      <c r="BI36" s="234"/>
      <c r="BJ36" s="232"/>
      <c r="BK36" s="233"/>
      <c r="BL36" s="233"/>
      <c r="BM36" s="233"/>
      <c r="BN36" s="233"/>
      <c r="BO36" s="233"/>
      <c r="BP36" s="234"/>
      <c r="BQ36" s="232"/>
      <c r="BR36" s="233"/>
      <c r="BS36" s="233"/>
      <c r="BT36" s="233"/>
      <c r="BU36" s="234"/>
      <c r="BV36" s="232"/>
      <c r="BW36" s="233"/>
      <c r="BX36" s="233"/>
      <c r="BY36" s="233"/>
      <c r="BZ36" s="233"/>
      <c r="CA36" s="233"/>
      <c r="CB36" s="233"/>
      <c r="CC36" s="234"/>
      <c r="CD36" s="97"/>
    </row>
    <row r="37" spans="4:107" ht="15" customHeight="1" x14ac:dyDescent="0.3">
      <c r="D37" s="25"/>
      <c r="I37" s="212"/>
      <c r="J37" s="212"/>
      <c r="K37" s="212"/>
      <c r="L37" s="212"/>
      <c r="M37" s="212"/>
      <c r="N37" s="212"/>
      <c r="O37" s="212"/>
      <c r="P37" s="212"/>
      <c r="Q37" s="212"/>
      <c r="R37" s="212"/>
      <c r="S37" s="212"/>
      <c r="T37" s="212"/>
      <c r="U37" s="212"/>
      <c r="V37" s="212"/>
      <c r="W37" s="212"/>
      <c r="X37" s="212"/>
      <c r="Y37" s="237">
        <v>0</v>
      </c>
      <c r="Z37" s="238"/>
      <c r="AA37" s="238"/>
      <c r="AB37" s="238"/>
      <c r="AC37" s="238"/>
      <c r="AD37" s="238"/>
      <c r="AE37" s="239"/>
      <c r="AF37" s="244"/>
      <c r="AG37" s="245"/>
      <c r="AH37" s="245"/>
      <c r="AI37" s="245"/>
      <c r="AJ37" s="246"/>
      <c r="AK37" s="213">
        <f>Y37*AF37</f>
        <v>0</v>
      </c>
      <c r="AL37" s="213"/>
      <c r="AM37" s="213"/>
      <c r="AN37" s="213"/>
      <c r="AO37" s="213"/>
      <c r="AP37" s="213"/>
      <c r="AQ37" s="213"/>
      <c r="AR37" s="213"/>
      <c r="AT37" s="214" t="s">
        <v>3</v>
      </c>
      <c r="AU37" s="215"/>
      <c r="AV37" s="215"/>
      <c r="AW37" s="216"/>
      <c r="AX37" s="217"/>
      <c r="AY37" s="218"/>
      <c r="AZ37" s="218"/>
      <c r="BA37" s="218"/>
      <c r="BB37" s="218"/>
      <c r="BC37" s="218"/>
      <c r="BD37" s="218"/>
      <c r="BE37" s="218"/>
      <c r="BF37" s="218"/>
      <c r="BG37" s="218"/>
      <c r="BH37" s="218"/>
      <c r="BI37" s="219"/>
      <c r="BJ37" s="237">
        <v>0</v>
      </c>
      <c r="BK37" s="238"/>
      <c r="BL37" s="238"/>
      <c r="BM37" s="238"/>
      <c r="BN37" s="238"/>
      <c r="BO37" s="238"/>
      <c r="BP37" s="239"/>
      <c r="BQ37" s="244"/>
      <c r="BR37" s="245"/>
      <c r="BS37" s="245"/>
      <c r="BT37" s="245"/>
      <c r="BU37" s="246"/>
      <c r="BV37" s="220">
        <f>BJ37*BQ37</f>
        <v>0</v>
      </c>
      <c r="BW37" s="221"/>
      <c r="BX37" s="221"/>
      <c r="BY37" s="221"/>
      <c r="BZ37" s="221"/>
      <c r="CA37" s="221"/>
      <c r="CB37" s="221"/>
      <c r="CC37" s="222"/>
      <c r="CD37" s="26"/>
    </row>
    <row r="38" spans="4:107" ht="15" customHeight="1" x14ac:dyDescent="0.3">
      <c r="D38" s="25"/>
      <c r="I38" s="212"/>
      <c r="J38" s="212"/>
      <c r="K38" s="212"/>
      <c r="L38" s="212"/>
      <c r="M38" s="212"/>
      <c r="N38" s="212"/>
      <c r="O38" s="212"/>
      <c r="P38" s="212"/>
      <c r="Q38" s="212"/>
      <c r="R38" s="212"/>
      <c r="S38" s="212"/>
      <c r="T38" s="212"/>
      <c r="U38" s="212"/>
      <c r="V38" s="212"/>
      <c r="W38" s="212"/>
      <c r="X38" s="212"/>
      <c r="Y38" s="237">
        <v>0</v>
      </c>
      <c r="Z38" s="238"/>
      <c r="AA38" s="238"/>
      <c r="AB38" s="238"/>
      <c r="AC38" s="238"/>
      <c r="AD38" s="238"/>
      <c r="AE38" s="239"/>
      <c r="AF38" s="244"/>
      <c r="AG38" s="245"/>
      <c r="AH38" s="245"/>
      <c r="AI38" s="245"/>
      <c r="AJ38" s="246"/>
      <c r="AK38" s="213">
        <f t="shared" ref="AK38:AK41" si="0">Y38*AF38</f>
        <v>0</v>
      </c>
      <c r="AL38" s="213"/>
      <c r="AM38" s="213"/>
      <c r="AN38" s="213"/>
      <c r="AO38" s="213"/>
      <c r="AP38" s="213"/>
      <c r="AQ38" s="213"/>
      <c r="AR38" s="213"/>
      <c r="AT38" s="214" t="s">
        <v>3</v>
      </c>
      <c r="AU38" s="215"/>
      <c r="AV38" s="215"/>
      <c r="AW38" s="216"/>
      <c r="AX38" s="217"/>
      <c r="AY38" s="218"/>
      <c r="AZ38" s="218"/>
      <c r="BA38" s="218"/>
      <c r="BB38" s="218"/>
      <c r="BC38" s="218"/>
      <c r="BD38" s="218"/>
      <c r="BE38" s="218"/>
      <c r="BF38" s="218"/>
      <c r="BG38" s="218"/>
      <c r="BH38" s="218"/>
      <c r="BI38" s="219"/>
      <c r="BJ38" s="237">
        <v>0</v>
      </c>
      <c r="BK38" s="238"/>
      <c r="BL38" s="238"/>
      <c r="BM38" s="238"/>
      <c r="BN38" s="238"/>
      <c r="BO38" s="238"/>
      <c r="BP38" s="239"/>
      <c r="BQ38" s="244"/>
      <c r="BR38" s="245"/>
      <c r="BS38" s="245"/>
      <c r="BT38" s="245"/>
      <c r="BU38" s="246"/>
      <c r="BV38" s="220">
        <f t="shared" ref="BV38:BV41" si="1">BJ38*BQ38</f>
        <v>0</v>
      </c>
      <c r="BW38" s="221"/>
      <c r="BX38" s="221"/>
      <c r="BY38" s="221"/>
      <c r="BZ38" s="221"/>
      <c r="CA38" s="221"/>
      <c r="CB38" s="221"/>
      <c r="CC38" s="222"/>
      <c r="CD38" s="26"/>
      <c r="CM38">
        <f>COUNTA(#REF!,#REF!,#REF!,#REF!,#REF!,#REF!,#REF!,#REF!,#REF!,#REF!)</f>
        <v>10</v>
      </c>
      <c r="DC38" t="str">
        <f>IF(CM38=10," ", " All income sources must be answered with a Yes or a No.")</f>
        <v xml:space="preserve"> </v>
      </c>
    </row>
    <row r="39" spans="4:107" ht="15" customHeight="1" x14ac:dyDescent="0.3">
      <c r="D39" s="25"/>
      <c r="I39" s="212"/>
      <c r="J39" s="212"/>
      <c r="K39" s="212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37">
        <v>0</v>
      </c>
      <c r="Z39" s="238"/>
      <c r="AA39" s="238"/>
      <c r="AB39" s="238"/>
      <c r="AC39" s="238"/>
      <c r="AD39" s="238"/>
      <c r="AE39" s="239"/>
      <c r="AF39" s="244"/>
      <c r="AG39" s="245"/>
      <c r="AH39" s="245"/>
      <c r="AI39" s="245"/>
      <c r="AJ39" s="246"/>
      <c r="AK39" s="213">
        <f t="shared" si="0"/>
        <v>0</v>
      </c>
      <c r="AL39" s="213"/>
      <c r="AM39" s="213"/>
      <c r="AN39" s="213"/>
      <c r="AO39" s="213"/>
      <c r="AP39" s="213"/>
      <c r="AQ39" s="213"/>
      <c r="AR39" s="213"/>
      <c r="AT39" s="214" t="s">
        <v>3</v>
      </c>
      <c r="AU39" s="215"/>
      <c r="AV39" s="215"/>
      <c r="AW39" s="216"/>
      <c r="AX39" s="217"/>
      <c r="AY39" s="218"/>
      <c r="AZ39" s="218"/>
      <c r="BA39" s="218"/>
      <c r="BB39" s="218"/>
      <c r="BC39" s="218"/>
      <c r="BD39" s="218"/>
      <c r="BE39" s="218"/>
      <c r="BF39" s="218"/>
      <c r="BG39" s="218"/>
      <c r="BH39" s="218"/>
      <c r="BI39" s="219"/>
      <c r="BJ39" s="237">
        <v>0</v>
      </c>
      <c r="BK39" s="238"/>
      <c r="BL39" s="238"/>
      <c r="BM39" s="238"/>
      <c r="BN39" s="238"/>
      <c r="BO39" s="238"/>
      <c r="BP39" s="239"/>
      <c r="BQ39" s="244"/>
      <c r="BR39" s="245"/>
      <c r="BS39" s="245"/>
      <c r="BT39" s="245"/>
      <c r="BU39" s="246"/>
      <c r="BV39" s="220">
        <f t="shared" si="1"/>
        <v>0</v>
      </c>
      <c r="BW39" s="221"/>
      <c r="BX39" s="221"/>
      <c r="BY39" s="221"/>
      <c r="BZ39" s="221"/>
      <c r="CA39" s="221"/>
      <c r="CB39" s="221"/>
      <c r="CC39" s="222"/>
      <c r="CD39" s="26"/>
      <c r="DC39" t="str">
        <f>IF(CM38+CM35=14," ", " All income sources must be answered with a Yes or a No.")</f>
        <v xml:space="preserve"> </v>
      </c>
    </row>
    <row r="40" spans="4:107" ht="15" customHeight="1" x14ac:dyDescent="0.3">
      <c r="D40" s="25"/>
      <c r="I40" s="212"/>
      <c r="J40" s="212"/>
      <c r="K40" s="212"/>
      <c r="L40" s="212"/>
      <c r="M40" s="212"/>
      <c r="N40" s="212"/>
      <c r="O40" s="212"/>
      <c r="P40" s="212"/>
      <c r="Q40" s="212"/>
      <c r="R40" s="212"/>
      <c r="S40" s="212"/>
      <c r="T40" s="212"/>
      <c r="U40" s="212"/>
      <c r="V40" s="212"/>
      <c r="W40" s="212"/>
      <c r="X40" s="212"/>
      <c r="Y40" s="237">
        <v>0</v>
      </c>
      <c r="Z40" s="238"/>
      <c r="AA40" s="238"/>
      <c r="AB40" s="238"/>
      <c r="AC40" s="238"/>
      <c r="AD40" s="238"/>
      <c r="AE40" s="239"/>
      <c r="AF40" s="244"/>
      <c r="AG40" s="245"/>
      <c r="AH40" s="245"/>
      <c r="AI40" s="245"/>
      <c r="AJ40" s="246"/>
      <c r="AK40" s="213">
        <f t="shared" si="0"/>
        <v>0</v>
      </c>
      <c r="AL40" s="213"/>
      <c r="AM40" s="213"/>
      <c r="AN40" s="213"/>
      <c r="AO40" s="213"/>
      <c r="AP40" s="213"/>
      <c r="AQ40" s="213"/>
      <c r="AR40" s="213"/>
      <c r="AT40" s="214" t="s">
        <v>3</v>
      </c>
      <c r="AU40" s="215"/>
      <c r="AV40" s="215"/>
      <c r="AW40" s="216"/>
      <c r="AX40" s="217"/>
      <c r="AY40" s="218"/>
      <c r="AZ40" s="218"/>
      <c r="BA40" s="218"/>
      <c r="BB40" s="218"/>
      <c r="BC40" s="218"/>
      <c r="BD40" s="218"/>
      <c r="BE40" s="218"/>
      <c r="BF40" s="218"/>
      <c r="BG40" s="218"/>
      <c r="BH40" s="218"/>
      <c r="BI40" s="219"/>
      <c r="BJ40" s="237">
        <v>0</v>
      </c>
      <c r="BK40" s="238"/>
      <c r="BL40" s="238"/>
      <c r="BM40" s="238"/>
      <c r="BN40" s="238"/>
      <c r="BO40" s="238"/>
      <c r="BP40" s="239"/>
      <c r="BQ40" s="244"/>
      <c r="BR40" s="245"/>
      <c r="BS40" s="245"/>
      <c r="BT40" s="245"/>
      <c r="BU40" s="246"/>
      <c r="BV40" s="220">
        <f t="shared" si="1"/>
        <v>0</v>
      </c>
      <c r="BW40" s="221"/>
      <c r="BX40" s="221"/>
      <c r="BY40" s="221"/>
      <c r="BZ40" s="221"/>
      <c r="CA40" s="221"/>
      <c r="CB40" s="221"/>
      <c r="CC40" s="222"/>
      <c r="CD40" s="26"/>
    </row>
    <row r="41" spans="4:107" ht="15" customHeight="1" x14ac:dyDescent="0.3">
      <c r="D41" s="25"/>
      <c r="I41" s="212"/>
      <c r="J41" s="212"/>
      <c r="K41" s="212"/>
      <c r="L41" s="212"/>
      <c r="M41" s="212"/>
      <c r="N41" s="212"/>
      <c r="O41" s="212"/>
      <c r="P41" s="212"/>
      <c r="Q41" s="212"/>
      <c r="R41" s="212"/>
      <c r="S41" s="212"/>
      <c r="T41" s="212"/>
      <c r="U41" s="212"/>
      <c r="V41" s="212"/>
      <c r="W41" s="212"/>
      <c r="X41" s="212"/>
      <c r="Y41" s="237">
        <v>0</v>
      </c>
      <c r="Z41" s="238"/>
      <c r="AA41" s="238"/>
      <c r="AB41" s="238"/>
      <c r="AC41" s="238"/>
      <c r="AD41" s="238"/>
      <c r="AE41" s="239"/>
      <c r="AF41" s="244"/>
      <c r="AG41" s="245"/>
      <c r="AH41" s="245"/>
      <c r="AI41" s="245"/>
      <c r="AJ41" s="246"/>
      <c r="AK41" s="213">
        <f t="shared" si="0"/>
        <v>0</v>
      </c>
      <c r="AL41" s="213"/>
      <c r="AM41" s="213"/>
      <c r="AN41" s="213"/>
      <c r="AO41" s="213"/>
      <c r="AP41" s="213"/>
      <c r="AQ41" s="213"/>
      <c r="AR41" s="213"/>
      <c r="AT41" s="214" t="s">
        <v>3</v>
      </c>
      <c r="AU41" s="215"/>
      <c r="AV41" s="215"/>
      <c r="AW41" s="216"/>
      <c r="AX41" s="217"/>
      <c r="AY41" s="218"/>
      <c r="AZ41" s="218"/>
      <c r="BA41" s="218"/>
      <c r="BB41" s="218"/>
      <c r="BC41" s="218"/>
      <c r="BD41" s="218"/>
      <c r="BE41" s="218"/>
      <c r="BF41" s="218"/>
      <c r="BG41" s="218"/>
      <c r="BH41" s="218"/>
      <c r="BI41" s="219"/>
      <c r="BJ41" s="237">
        <v>0</v>
      </c>
      <c r="BK41" s="238"/>
      <c r="BL41" s="238"/>
      <c r="BM41" s="238"/>
      <c r="BN41" s="238"/>
      <c r="BO41" s="238"/>
      <c r="BP41" s="239"/>
      <c r="BQ41" s="244"/>
      <c r="BR41" s="245"/>
      <c r="BS41" s="245"/>
      <c r="BT41" s="245"/>
      <c r="BU41" s="246"/>
      <c r="BV41" s="220">
        <f t="shared" si="1"/>
        <v>0</v>
      </c>
      <c r="BW41" s="221"/>
      <c r="BX41" s="221"/>
      <c r="BY41" s="221"/>
      <c r="BZ41" s="221"/>
      <c r="CA41" s="221"/>
      <c r="CB41" s="221"/>
      <c r="CC41" s="222"/>
      <c r="CD41" s="26"/>
    </row>
    <row r="42" spans="4:107" ht="15" customHeight="1" x14ac:dyDescent="0.3">
      <c r="D42" s="25"/>
      <c r="I42" s="243" t="str">
        <f>IF(OR(I37="Rental Property Income", I38="Rental Property Income", I39="Rental Property Income", I40="Rental Property Income"),"Please Note: Only Include 75% of gross rental income in rental income calculations.","")</f>
        <v/>
      </c>
      <c r="J42" s="243"/>
      <c r="K42" s="243"/>
      <c r="L42" s="243"/>
      <c r="M42" s="243"/>
      <c r="N42" s="243"/>
      <c r="O42" s="243"/>
      <c r="P42" s="243"/>
      <c r="Q42" s="243"/>
      <c r="R42" s="243"/>
      <c r="S42" s="243"/>
      <c r="T42" s="243"/>
      <c r="U42" s="243"/>
      <c r="V42" s="243"/>
      <c r="W42" s="243"/>
      <c r="X42" s="243"/>
      <c r="Y42" s="243"/>
      <c r="Z42" s="243"/>
      <c r="AA42" s="243"/>
      <c r="AB42" s="243"/>
      <c r="AC42" s="243"/>
      <c r="AD42" s="243"/>
      <c r="AE42" s="243"/>
      <c r="AF42" s="243"/>
      <c r="AG42" s="243"/>
      <c r="AH42" s="243"/>
      <c r="AI42" s="243"/>
      <c r="AJ42" s="243"/>
      <c r="AK42" s="243"/>
      <c r="AL42" s="243"/>
      <c r="AM42" s="243"/>
      <c r="AN42" s="243"/>
      <c r="AO42" s="243"/>
      <c r="AP42" s="243"/>
      <c r="AQ42" s="243"/>
      <c r="AR42" s="243"/>
      <c r="AS42" s="243"/>
      <c r="AT42" s="243"/>
      <c r="AU42" s="243"/>
      <c r="AV42" s="243"/>
      <c r="CD42" s="26"/>
    </row>
    <row r="43" spans="4:107" ht="15" customHeight="1" x14ac:dyDescent="0.3">
      <c r="D43" s="25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  <c r="AB43" s="94"/>
      <c r="AC43" s="94"/>
      <c r="AD43" s="94"/>
      <c r="AE43" s="94"/>
      <c r="AF43" s="94"/>
      <c r="AG43" s="94"/>
      <c r="AH43" s="94"/>
      <c r="AI43" s="94"/>
      <c r="AJ43" s="94"/>
      <c r="AK43" s="94"/>
      <c r="AL43" s="94"/>
      <c r="AM43" s="94"/>
      <c r="AN43" s="94"/>
      <c r="AO43" s="94"/>
      <c r="AP43" s="94"/>
      <c r="AQ43" s="94"/>
      <c r="AR43" s="94"/>
      <c r="AS43" s="94"/>
      <c r="AT43" s="94"/>
      <c r="AU43" s="94"/>
      <c r="AV43" s="94"/>
      <c r="CD43" s="26"/>
    </row>
    <row r="44" spans="4:107" ht="15" customHeight="1" thickBot="1" x14ac:dyDescent="0.35">
      <c r="D44" s="25" t="s">
        <v>20</v>
      </c>
      <c r="CD44" s="26"/>
      <c r="CT44" t="s">
        <v>41</v>
      </c>
    </row>
    <row r="45" spans="4:107" ht="15" customHeight="1" x14ac:dyDescent="0.3">
      <c r="D45" s="196"/>
      <c r="E45" s="197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197"/>
      <c r="AB45" s="197"/>
      <c r="AC45" s="197"/>
      <c r="AD45" s="197"/>
      <c r="AE45" s="197"/>
      <c r="AF45" s="197"/>
      <c r="AG45" s="197"/>
      <c r="AH45" s="197"/>
      <c r="AI45" s="197"/>
      <c r="AJ45" s="197"/>
      <c r="AK45" s="197"/>
      <c r="AL45" s="197"/>
      <c r="AM45" s="197"/>
      <c r="AN45" s="197"/>
      <c r="AO45" s="197"/>
      <c r="AP45" s="197"/>
      <c r="AQ45" s="197"/>
      <c r="AR45" s="197"/>
      <c r="AS45" s="197"/>
      <c r="AT45" s="197"/>
      <c r="AU45" s="197"/>
      <c r="AV45" s="197"/>
      <c r="AW45" s="197"/>
      <c r="AX45" s="197"/>
      <c r="AY45" s="197"/>
      <c r="AZ45" s="197"/>
      <c r="BA45" s="197"/>
      <c r="BB45" s="197"/>
      <c r="BC45" s="197"/>
      <c r="BD45" s="197"/>
      <c r="BE45" s="197"/>
      <c r="BF45" s="197"/>
      <c r="BG45" s="197"/>
      <c r="BH45" s="197"/>
      <c r="BI45" s="197"/>
      <c r="BJ45" s="197"/>
      <c r="BK45" s="197"/>
      <c r="BL45" s="197"/>
      <c r="BM45" s="197"/>
      <c r="BN45" s="197"/>
      <c r="BO45" s="197"/>
      <c r="BP45" s="197"/>
      <c r="BQ45" s="197"/>
      <c r="BR45" s="197"/>
      <c r="BS45" s="197"/>
      <c r="BT45" s="197"/>
      <c r="BU45" s="197"/>
      <c r="BV45" s="197"/>
      <c r="BW45" s="197"/>
      <c r="BX45" s="197"/>
      <c r="BY45" s="197"/>
      <c r="BZ45" s="197"/>
      <c r="CA45" s="197"/>
      <c r="CB45" s="197"/>
      <c r="CC45" s="197"/>
      <c r="CD45" s="198"/>
      <c r="CT45" t="e">
        <f>IF(AND(#REF!&lt;&gt;"Seasonal",#REF!&lt;&gt;"Seasonal"), "Yes", "No")</f>
        <v>#REF!</v>
      </c>
      <c r="CW45" t="e">
        <f>IF(AND(CT45="Yes",CT46="Yes",CT56="Yes",CT57="Yes"),"Yes","No")</f>
        <v>#REF!</v>
      </c>
    </row>
    <row r="46" spans="4:107" ht="15" customHeight="1" x14ac:dyDescent="0.3">
      <c r="D46" s="199"/>
      <c r="E46" s="200"/>
      <c r="F46" s="200"/>
      <c r="G46" s="200"/>
      <c r="H46" s="200"/>
      <c r="I46" s="200"/>
      <c r="J46" s="200"/>
      <c r="K46" s="200"/>
      <c r="L46" s="200"/>
      <c r="M46" s="200"/>
      <c r="N46" s="200"/>
      <c r="O46" s="200"/>
      <c r="P46" s="200"/>
      <c r="Q46" s="200"/>
      <c r="R46" s="200"/>
      <c r="S46" s="200"/>
      <c r="T46" s="200"/>
      <c r="U46" s="200"/>
      <c r="V46" s="200"/>
      <c r="W46" s="200"/>
      <c r="X46" s="200"/>
      <c r="Y46" s="200"/>
      <c r="Z46" s="200"/>
      <c r="AA46" s="200"/>
      <c r="AB46" s="200"/>
      <c r="AC46" s="200"/>
      <c r="AD46" s="200"/>
      <c r="AE46" s="200"/>
      <c r="AF46" s="200"/>
      <c r="AG46" s="200"/>
      <c r="AH46" s="200"/>
      <c r="AI46" s="200"/>
      <c r="AJ46" s="200"/>
      <c r="AK46" s="200"/>
      <c r="AL46" s="200"/>
      <c r="AM46" s="200"/>
      <c r="AN46" s="200"/>
      <c r="AO46" s="200"/>
      <c r="AP46" s="200"/>
      <c r="AQ46" s="200"/>
      <c r="AR46" s="200"/>
      <c r="AS46" s="200"/>
      <c r="AT46" s="200"/>
      <c r="AU46" s="200"/>
      <c r="AV46" s="200"/>
      <c r="AW46" s="200"/>
      <c r="AX46" s="200"/>
      <c r="AY46" s="200"/>
      <c r="AZ46" s="200"/>
      <c r="BA46" s="200"/>
      <c r="BB46" s="200"/>
      <c r="BC46" s="200"/>
      <c r="BD46" s="200"/>
      <c r="BE46" s="200"/>
      <c r="BF46" s="200"/>
      <c r="BG46" s="200"/>
      <c r="BH46" s="200"/>
      <c r="BI46" s="200"/>
      <c r="BJ46" s="200"/>
      <c r="BK46" s="200"/>
      <c r="BL46" s="200"/>
      <c r="BM46" s="200"/>
      <c r="BN46" s="200"/>
      <c r="BO46" s="200"/>
      <c r="BP46" s="200"/>
      <c r="BQ46" s="200"/>
      <c r="BR46" s="200"/>
      <c r="BS46" s="200"/>
      <c r="BT46" s="200"/>
      <c r="BU46" s="200"/>
      <c r="BV46" s="200"/>
      <c r="BW46" s="200"/>
      <c r="BX46" s="200"/>
      <c r="BY46" s="200"/>
      <c r="BZ46" s="200"/>
      <c r="CA46" s="200"/>
      <c r="CB46" s="200"/>
      <c r="CC46" s="200"/>
      <c r="CD46" s="201"/>
      <c r="CT46" t="e">
        <f>IF(AND(#REF!&lt;&gt;"Irregular",#REF!&lt;&gt;"Irregular"), "Yes", "No")</f>
        <v>#REF!</v>
      </c>
    </row>
    <row r="47" spans="4:107" ht="15" customHeight="1" thickBot="1" x14ac:dyDescent="0.35">
      <c r="D47" s="202"/>
      <c r="E47" s="203"/>
      <c r="F47" s="203"/>
      <c r="G47" s="203"/>
      <c r="H47" s="203"/>
      <c r="I47" s="203"/>
      <c r="J47" s="203"/>
      <c r="K47" s="203"/>
      <c r="L47" s="203"/>
      <c r="M47" s="203"/>
      <c r="N47" s="203"/>
      <c r="O47" s="203"/>
      <c r="P47" s="203"/>
      <c r="Q47" s="203"/>
      <c r="R47" s="203"/>
      <c r="S47" s="203"/>
      <c r="T47" s="203"/>
      <c r="U47" s="203"/>
      <c r="V47" s="203"/>
      <c r="W47" s="203"/>
      <c r="X47" s="203"/>
      <c r="Y47" s="203"/>
      <c r="Z47" s="203"/>
      <c r="AA47" s="203"/>
      <c r="AB47" s="203"/>
      <c r="AC47" s="203"/>
      <c r="AD47" s="203"/>
      <c r="AE47" s="203"/>
      <c r="AF47" s="203"/>
      <c r="AG47" s="203"/>
      <c r="AH47" s="203"/>
      <c r="AI47" s="203"/>
      <c r="AJ47" s="203"/>
      <c r="AK47" s="203"/>
      <c r="AL47" s="203"/>
      <c r="AM47" s="203"/>
      <c r="AN47" s="203"/>
      <c r="AO47" s="203"/>
      <c r="AP47" s="203"/>
      <c r="AQ47" s="203"/>
      <c r="AR47" s="203"/>
      <c r="AS47" s="203"/>
      <c r="AT47" s="203"/>
      <c r="AU47" s="203"/>
      <c r="AV47" s="203"/>
      <c r="AW47" s="203"/>
      <c r="AX47" s="203"/>
      <c r="AY47" s="203"/>
      <c r="AZ47" s="203"/>
      <c r="BA47" s="203"/>
      <c r="BB47" s="203"/>
      <c r="BC47" s="203"/>
      <c r="BD47" s="203"/>
      <c r="BE47" s="203"/>
      <c r="BF47" s="203"/>
      <c r="BG47" s="203"/>
      <c r="BH47" s="203"/>
      <c r="BI47" s="203"/>
      <c r="BJ47" s="203"/>
      <c r="BK47" s="203"/>
      <c r="BL47" s="203"/>
      <c r="BM47" s="203"/>
      <c r="BN47" s="203"/>
      <c r="BO47" s="203"/>
      <c r="BP47" s="203"/>
      <c r="BQ47" s="203"/>
      <c r="BR47" s="203"/>
      <c r="BS47" s="203"/>
      <c r="BT47" s="203"/>
      <c r="BU47" s="203"/>
      <c r="BV47" s="203"/>
      <c r="BW47" s="203"/>
      <c r="BX47" s="203"/>
      <c r="BY47" s="203"/>
      <c r="BZ47" s="203"/>
      <c r="CA47" s="203"/>
      <c r="CB47" s="203"/>
      <c r="CC47" s="203"/>
      <c r="CD47" s="204"/>
    </row>
    <row r="49" spans="83:98" ht="3.6" customHeight="1" x14ac:dyDescent="0.3"/>
    <row r="50" spans="83:98" ht="15" customHeight="1" x14ac:dyDescent="0.3">
      <c r="CT50" s="10"/>
    </row>
    <row r="52" spans="83:98" ht="5.0999999999999996" customHeight="1" x14ac:dyDescent="0.3"/>
    <row r="53" spans="83:98" ht="30" customHeight="1" x14ac:dyDescent="0.3"/>
    <row r="54" spans="83:98" ht="3.6" customHeight="1" x14ac:dyDescent="0.3"/>
    <row r="57" spans="83:98" ht="5.0999999999999996" customHeight="1" x14ac:dyDescent="0.3"/>
    <row r="60" spans="83:98" ht="15" customHeight="1" x14ac:dyDescent="0.3">
      <c r="CE60" s="33"/>
    </row>
    <row r="61" spans="83:98" ht="40.200000000000003" customHeight="1" x14ac:dyDescent="0.3"/>
    <row r="62" spans="83:98" ht="3.6" customHeight="1" x14ac:dyDescent="0.3"/>
    <row r="68" spans="83:83" ht="3.6" customHeight="1" x14ac:dyDescent="0.3"/>
    <row r="71" spans="83:83" ht="5.0999999999999996" customHeight="1" x14ac:dyDescent="0.3"/>
    <row r="72" spans="83:83" ht="30" customHeight="1" x14ac:dyDescent="0.3"/>
    <row r="73" spans="83:83" ht="3.6" customHeight="1" x14ac:dyDescent="0.3"/>
    <row r="76" spans="83:83" ht="5.0999999999999996" customHeight="1" x14ac:dyDescent="0.3"/>
    <row r="79" spans="83:83" ht="15" customHeight="1" x14ac:dyDescent="0.3">
      <c r="CE79" s="33"/>
    </row>
    <row r="80" spans="83:83" ht="40.200000000000003" customHeight="1" x14ac:dyDescent="0.3"/>
    <row r="81" ht="3.6" customHeight="1" x14ac:dyDescent="0.3"/>
    <row r="83" ht="5.0999999999999996" customHeight="1" x14ac:dyDescent="0.3"/>
    <row r="86" ht="25.2" customHeight="1" x14ac:dyDescent="0.3"/>
    <row r="88" ht="3.6" customHeight="1" x14ac:dyDescent="0.3"/>
    <row r="95" ht="30" customHeight="1" x14ac:dyDescent="0.3"/>
    <row r="97" spans="98:98" ht="15" customHeight="1" x14ac:dyDescent="0.3">
      <c r="CT97" s="71"/>
    </row>
    <row r="98" spans="98:98" ht="15" customHeight="1" x14ac:dyDescent="0.3">
      <c r="CT98" s="71"/>
    </row>
    <row r="99" spans="98:98" ht="20.100000000000001" customHeight="1" x14ac:dyDescent="0.3"/>
  </sheetData>
  <sheetProtection selectLockedCells="1"/>
  <mergeCells count="140">
    <mergeCell ref="Y41:AE41"/>
    <mergeCell ref="Y37:AE37"/>
    <mergeCell ref="Y38:AE38"/>
    <mergeCell ref="AF37:AJ37"/>
    <mergeCell ref="AF38:AJ38"/>
    <mergeCell ref="BV40:CC40"/>
    <mergeCell ref="BQ40:BU40"/>
    <mergeCell ref="BQ41:BU41"/>
    <mergeCell ref="AK38:AR38"/>
    <mergeCell ref="AT39:AW39"/>
    <mergeCell ref="AX39:BI39"/>
    <mergeCell ref="AT38:AW38"/>
    <mergeCell ref="AX38:BI38"/>
    <mergeCell ref="BV35:CC36"/>
    <mergeCell ref="AK35:AR36"/>
    <mergeCell ref="AT35:BI36"/>
    <mergeCell ref="AK37:AR37"/>
    <mergeCell ref="I42:AV42"/>
    <mergeCell ref="BV37:CC37"/>
    <mergeCell ref="BV38:CC38"/>
    <mergeCell ref="AT37:AW37"/>
    <mergeCell ref="AX37:BI37"/>
    <mergeCell ref="I39:X39"/>
    <mergeCell ref="AK39:AR39"/>
    <mergeCell ref="BV39:CC39"/>
    <mergeCell ref="I40:X40"/>
    <mergeCell ref="AK40:AR40"/>
    <mergeCell ref="I37:X37"/>
    <mergeCell ref="I38:X38"/>
    <mergeCell ref="AT40:AW40"/>
    <mergeCell ref="AX40:BI40"/>
    <mergeCell ref="AF39:AJ39"/>
    <mergeCell ref="AF40:AJ40"/>
    <mergeCell ref="AF41:AJ41"/>
    <mergeCell ref="BJ38:BP38"/>
    <mergeCell ref="BJ39:BP39"/>
    <mergeCell ref="BJ40:BP40"/>
    <mergeCell ref="BJ41:BP41"/>
    <mergeCell ref="BQ38:BU38"/>
    <mergeCell ref="BQ39:BU39"/>
    <mergeCell ref="Y40:AE40"/>
    <mergeCell ref="Y39:AE39"/>
    <mergeCell ref="G33:CC33"/>
    <mergeCell ref="BM14:BU14"/>
    <mergeCell ref="BV14:CC14"/>
    <mergeCell ref="BH28:BU28"/>
    <mergeCell ref="BM22:BU22"/>
    <mergeCell ref="BV22:CC22"/>
    <mergeCell ref="G25:CC25"/>
    <mergeCell ref="AT14:BD14"/>
    <mergeCell ref="BE14:BL14"/>
    <mergeCell ref="BV30:CC30"/>
    <mergeCell ref="BJ35:BP36"/>
    <mergeCell ref="BQ35:BU36"/>
    <mergeCell ref="BJ37:BP37"/>
    <mergeCell ref="BQ37:BU37"/>
    <mergeCell ref="I35:X36"/>
    <mergeCell ref="Y35:AE36"/>
    <mergeCell ref="BM30:BU30"/>
    <mergeCell ref="E3:CC3"/>
    <mergeCell ref="G17:CC17"/>
    <mergeCell ref="BH20:BU20"/>
    <mergeCell ref="AM7:AO7"/>
    <mergeCell ref="G9:CC9"/>
    <mergeCell ref="R11:AI11"/>
    <mergeCell ref="AV11:BD11"/>
    <mergeCell ref="BE11:BL11"/>
    <mergeCell ref="BH12:BU12"/>
    <mergeCell ref="AK13:AR13"/>
    <mergeCell ref="AU13:BD13"/>
    <mergeCell ref="BE13:BL13"/>
    <mergeCell ref="Z14:AJ14"/>
    <mergeCell ref="AK14:AR14"/>
    <mergeCell ref="BE8:BR8"/>
    <mergeCell ref="BS8:CD8"/>
    <mergeCell ref="AR6:AZ6"/>
    <mergeCell ref="BA6:BD6"/>
    <mergeCell ref="G11:Q11"/>
    <mergeCell ref="G13:Q13"/>
    <mergeCell ref="G14:Q14"/>
    <mergeCell ref="H15:Q15"/>
    <mergeCell ref="R15:Y15"/>
    <mergeCell ref="D45:CD47"/>
    <mergeCell ref="G4:CC4"/>
    <mergeCell ref="G6:Q6"/>
    <mergeCell ref="R6:AA6"/>
    <mergeCell ref="AD6:AL6"/>
    <mergeCell ref="AM6:AO6"/>
    <mergeCell ref="BI6:BS6"/>
    <mergeCell ref="BT6:BZ6"/>
    <mergeCell ref="M7:Q7"/>
    <mergeCell ref="R7:AA7"/>
    <mergeCell ref="AI7:AL7"/>
    <mergeCell ref="BM7:BS7"/>
    <mergeCell ref="BT7:BZ7"/>
    <mergeCell ref="I41:X41"/>
    <mergeCell ref="AK41:AR41"/>
    <mergeCell ref="AT41:AW41"/>
    <mergeCell ref="AX41:BI41"/>
    <mergeCell ref="BV41:CC41"/>
    <mergeCell ref="AF35:AJ36"/>
    <mergeCell ref="G22:Q22"/>
    <mergeCell ref="R22:Y22"/>
    <mergeCell ref="Z22:AJ22"/>
    <mergeCell ref="AK22:AR22"/>
    <mergeCell ref="AT22:BD22"/>
    <mergeCell ref="BE22:BL22"/>
    <mergeCell ref="H23:Q23"/>
    <mergeCell ref="R23:Y23"/>
    <mergeCell ref="Z13:AJ13"/>
    <mergeCell ref="R13:Y13"/>
    <mergeCell ref="R14:Y14"/>
    <mergeCell ref="G19:Q19"/>
    <mergeCell ref="R19:AI19"/>
    <mergeCell ref="AV19:BD19"/>
    <mergeCell ref="BE19:BL19"/>
    <mergeCell ref="G21:Q21"/>
    <mergeCell ref="R21:Y21"/>
    <mergeCell ref="Z21:AJ21"/>
    <mergeCell ref="AK21:AR21"/>
    <mergeCell ref="AU21:BD21"/>
    <mergeCell ref="BE21:BL21"/>
    <mergeCell ref="G30:Q30"/>
    <mergeCell ref="R30:Y30"/>
    <mergeCell ref="Z30:AJ30"/>
    <mergeCell ref="AK30:AR30"/>
    <mergeCell ref="AT30:BD30"/>
    <mergeCell ref="BE30:BL30"/>
    <mergeCell ref="H31:Q31"/>
    <mergeCell ref="R31:Y31"/>
    <mergeCell ref="G27:Q27"/>
    <mergeCell ref="R27:AI27"/>
    <mergeCell ref="AV27:BD27"/>
    <mergeCell ref="BE27:BL27"/>
    <mergeCell ref="G29:Q29"/>
    <mergeCell ref="R29:Y29"/>
    <mergeCell ref="Z29:AJ29"/>
    <mergeCell ref="AK29:AR29"/>
    <mergeCell ref="AU29:BD29"/>
    <mergeCell ref="BE29:BL29"/>
  </mergeCells>
  <conditionalFormatting sqref="F9:CC10 G11 R11:AI11 AO11 AV11:CC11 F11:F15 G12:AL12 AO12:CC12 AT13:CC14 AK13:AR15 AT15:BS15 BZ15:CC15 F16:CC18 G19 R19:AI19 AO19 AV19:CC19 F19:F23 G20:AL20 AO20:CC20 AT21:CC22 AK21:AR23 AT23:BS23 BZ23:CC23 F24:CC26 G27 R27:AI27 AO27 AV27:CC27 F27:F31 G28:AL28 AO28:CC28 AT29:CC30 AK29:AR31 AT31:BS31 BZ31:CC31 F32:CC34 F35:Y35 AF35 AK35:BJ35 BQ35 BV35:CC41 F36:X36 AK36:BI36 F37:Y41 AF37:AF41 AK37:BJ41 BQ37:BQ41">
    <cfRule type="expression" dxfId="8" priority="22">
      <formula>#REF!="Yes"</formula>
    </cfRule>
  </conditionalFormatting>
  <conditionalFormatting sqref="G13:G15">
    <cfRule type="expression" dxfId="7" priority="11">
      <formula>#REF!="Yes"</formula>
    </cfRule>
  </conditionalFormatting>
  <conditionalFormatting sqref="G21:G23">
    <cfRule type="expression" dxfId="6" priority="5">
      <formula>#REF!="Yes"</formula>
    </cfRule>
  </conditionalFormatting>
  <conditionalFormatting sqref="G29:G31">
    <cfRule type="expression" dxfId="5" priority="2">
      <formula>#REF!="Yes"</formula>
    </cfRule>
  </conditionalFormatting>
  <conditionalFormatting sqref="R13:Z15">
    <cfRule type="expression" dxfId="4" priority="10">
      <formula>#REF!="Yes"</formula>
    </cfRule>
  </conditionalFormatting>
  <conditionalFormatting sqref="R21:Z23">
    <cfRule type="expression" dxfId="3" priority="4">
      <formula>#REF!="Yes"</formula>
    </cfRule>
  </conditionalFormatting>
  <conditionalFormatting sqref="R29:Z31">
    <cfRule type="expression" dxfId="2" priority="1">
      <formula>#REF!="Yes"</formula>
    </cfRule>
  </conditionalFormatting>
  <conditionalFormatting sqref="BT6">
    <cfRule type="expression" dxfId="1" priority="13">
      <formula>$BT$6&gt;$BT$7</formula>
    </cfRule>
  </conditionalFormatting>
  <conditionalFormatting sqref="BT7">
    <cfRule type="expression" dxfId="0" priority="14">
      <formula>$BT$6&gt;$BT$7</formula>
    </cfRule>
  </conditionalFormatting>
  <dataValidations count="3">
    <dataValidation type="decimal" operator="greaterThanOrEqual" allowBlank="1" showInputMessage="1" showErrorMessage="1" errorTitle="Negative Income" error="FHLBI will not consider negative self-employment income. If the net income is a negative number please enter a zero." sqref="AK13:AR13 BE13:BL13 BE21:BL21 R13:Y13 R21:Y21 AK21:AR21 BE29:BL29 R29:Y29 AK29:AR29" xr:uid="{00000000-0002-0000-0600-000000000000}">
      <formula1>0</formula1>
    </dataValidation>
    <dataValidation type="date" errorStyle="warning" operator="lessThan" allowBlank="1" showErrorMessage="1" errorTitle="Eligiblity Warning" error="Self-employment income must be supported by the most recent 2 years of filed tax returns. See FHLBI Income Guidelines for details." promptTitle="Warning" prompt="If less than one year from enrollment date, see additional requirements." sqref="BE11:BL11 BE19:BL19 BE27:BL27" xr:uid="{00000000-0002-0000-0600-000001000000}">
      <formula1>42736</formula1>
    </dataValidation>
    <dataValidation type="list" allowBlank="1" showInputMessage="1" showErrorMessage="1" sqref="I37:X41" xr:uid="{00000000-0002-0000-0600-000002000000}">
      <formula1>"Bonus, Social Security, Child Support, Pensions/Annuities, Tips,  Interest/Dividends, Rental Property Income, Unemployment Benefits, VA Benefits, Disability Benefits"</formula1>
    </dataValidation>
  </dataValidations>
  <hyperlinks>
    <hyperlink ref="BS8:CD8" r:id="rId1" display="www.huduser.gov" xr:uid="{9765AC71-1067-4B05-8502-86513D07FB14}"/>
  </hyperlinks>
  <printOptions horizontalCentered="1" verticalCentered="1"/>
  <pageMargins left="0.25" right="0.25" top="0.25" bottom="0.25" header="0" footer="0"/>
  <pageSetup scale="70" orientation="portrait" r:id="rId2"/>
  <colBreaks count="1" manualBreakCount="1">
    <brk id="85" max="1048575" man="1"/>
  </colBreaks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11</vt:i4>
      </vt:variant>
    </vt:vector>
  </HeadingPairs>
  <TitlesOfParts>
    <vt:vector size="14" baseType="lpstr">
      <vt:lpstr>Employment Income</vt:lpstr>
      <vt:lpstr>Annualized Calcs</vt:lpstr>
      <vt:lpstr>Self-Employment &amp; Other Income</vt:lpstr>
      <vt:lpstr>OTHor1A1</vt:lpstr>
      <vt:lpstr>OTRat1A1</vt:lpstr>
      <vt:lpstr>OTWk1A1</vt:lpstr>
      <vt:lpstr>'Employment Income'!Print_Area</vt:lpstr>
      <vt:lpstr>'Self-Employment &amp; Other Income'!Print_Area</vt:lpstr>
      <vt:lpstr>RegHor1A1</vt:lpstr>
      <vt:lpstr>RegHor2A1</vt:lpstr>
      <vt:lpstr>RegRat1A1</vt:lpstr>
      <vt:lpstr>RegRat2A1</vt:lpstr>
      <vt:lpstr>RegWk0A1</vt:lpstr>
      <vt:lpstr>RegWk1A1</vt:lpstr>
    </vt:vector>
  </TitlesOfParts>
  <Company>FHLBI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Stermer</dc:creator>
  <cp:lastModifiedBy>Stermer, Mark</cp:lastModifiedBy>
  <cp:lastPrinted>2020-04-01T21:05:57Z</cp:lastPrinted>
  <dcterms:created xsi:type="dcterms:W3CDTF">2014-12-17T14:36:16Z</dcterms:created>
  <dcterms:modified xsi:type="dcterms:W3CDTF">2026-03-19T17:07:44Z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36509b-af46-4fec-8aaa-151a891db399_Enabled">
    <vt:lpwstr>true</vt:lpwstr>
  </property>
  <property fmtid="{D5CDD505-2E9C-101B-9397-08002B2CF9AE}" pid="3" name="MSIP_Label_c836509b-af46-4fec-8aaa-151a891db399_SetDate">
    <vt:lpwstr>2021-01-26T20:33:02Z</vt:lpwstr>
  </property>
  <property fmtid="{D5CDD505-2E9C-101B-9397-08002B2CF9AE}" pid="4" name="MSIP_Label_c836509b-af46-4fec-8aaa-151a891db399_Method">
    <vt:lpwstr>Standard</vt:lpwstr>
  </property>
  <property fmtid="{D5CDD505-2E9C-101B-9397-08002B2CF9AE}" pid="5" name="MSIP_Label_c836509b-af46-4fec-8aaa-151a891db399_Name">
    <vt:lpwstr>Internal</vt:lpwstr>
  </property>
  <property fmtid="{D5CDD505-2E9C-101B-9397-08002B2CF9AE}" pid="6" name="MSIP_Label_c836509b-af46-4fec-8aaa-151a891db399_SiteId">
    <vt:lpwstr>b61c7997-54b1-4f99-82c7-d392d0d4a7f1</vt:lpwstr>
  </property>
  <property fmtid="{D5CDD505-2E9C-101B-9397-08002B2CF9AE}" pid="7" name="MSIP_Label_c836509b-af46-4fec-8aaa-151a891db399_ActionId">
    <vt:lpwstr>63f11f08-bce8-4998-b030-e189305decc4</vt:lpwstr>
  </property>
  <property fmtid="{D5CDD505-2E9C-101B-9397-08002B2CF9AE}" pid="8" name="MSIP_Label_c836509b-af46-4fec-8aaa-151a891db399_ContentBits">
    <vt:lpwstr>0</vt:lpwstr>
  </property>
  <property fmtid="{D5CDD505-2E9C-101B-9397-08002B2CF9AE}" pid="9" name="{A44787D4-0540-4523-9961-78E4036D8C6D}">
    <vt:lpwstr>{9E8E51FA-D2EB-4EEE-9700-54DB142AEB63}</vt:lpwstr>
  </property>
</Properties>
</file>